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910"/>
  </bookViews>
  <sheets>
    <sheet name="Сборка и производство мебели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3" l="1"/>
  <c r="E12" i="3" l="1"/>
  <c r="F12" i="3"/>
  <c r="G12" i="3"/>
  <c r="H12" i="3"/>
  <c r="I12" i="3"/>
  <c r="J12" i="3"/>
  <c r="K12" i="3"/>
  <c r="L12" i="3"/>
  <c r="M12" i="3"/>
  <c r="N12" i="3"/>
  <c r="O12" i="3"/>
  <c r="D12" i="3"/>
  <c r="E13" i="3"/>
  <c r="F13" i="3"/>
  <c r="G13" i="3"/>
  <c r="H13" i="3"/>
  <c r="I13" i="3"/>
  <c r="J13" i="3"/>
  <c r="K13" i="3"/>
  <c r="L13" i="3"/>
  <c r="M13" i="3"/>
  <c r="N13" i="3"/>
  <c r="O13" i="3"/>
  <c r="D13" i="3"/>
  <c r="P12" i="3" l="1"/>
  <c r="A82" i="3" l="1"/>
  <c r="A83" i="3"/>
  <c r="A84" i="3"/>
  <c r="A85" i="3"/>
  <c r="A86" i="3"/>
  <c r="A87" i="3"/>
  <c r="A81" i="3"/>
  <c r="E86" i="3"/>
  <c r="F86" i="3"/>
  <c r="G86" i="3"/>
  <c r="H86" i="3"/>
  <c r="I86" i="3"/>
  <c r="J86" i="3"/>
  <c r="K86" i="3"/>
  <c r="L86" i="3"/>
  <c r="M86" i="3"/>
  <c r="N86" i="3"/>
  <c r="O86" i="3"/>
  <c r="E85" i="3"/>
  <c r="F85" i="3"/>
  <c r="G85" i="3"/>
  <c r="H85" i="3"/>
  <c r="I85" i="3"/>
  <c r="J85" i="3"/>
  <c r="K85" i="3"/>
  <c r="L85" i="3"/>
  <c r="M85" i="3"/>
  <c r="N85" i="3"/>
  <c r="O85" i="3"/>
  <c r="E84" i="3"/>
  <c r="F84" i="3"/>
  <c r="G84" i="3"/>
  <c r="H84" i="3"/>
  <c r="I84" i="3"/>
  <c r="J84" i="3"/>
  <c r="K84" i="3"/>
  <c r="L84" i="3"/>
  <c r="M84" i="3"/>
  <c r="N84" i="3"/>
  <c r="O84" i="3"/>
  <c r="D86" i="3"/>
  <c r="D85" i="3"/>
  <c r="E9" i="3"/>
  <c r="F9" i="3"/>
  <c r="G9" i="3"/>
  <c r="H9" i="3"/>
  <c r="I9" i="3"/>
  <c r="J9" i="3"/>
  <c r="K9" i="3"/>
  <c r="L9" i="3"/>
  <c r="M9" i="3"/>
  <c r="N9" i="3"/>
  <c r="O9" i="3"/>
  <c r="D9" i="3"/>
  <c r="E87" i="3"/>
  <c r="F87" i="3"/>
  <c r="G87" i="3"/>
  <c r="H87" i="3"/>
  <c r="I87" i="3"/>
  <c r="J87" i="3"/>
  <c r="K87" i="3"/>
  <c r="L87" i="3"/>
  <c r="M87" i="3"/>
  <c r="N87" i="3"/>
  <c r="O87" i="3"/>
  <c r="D87" i="3"/>
  <c r="E83" i="3"/>
  <c r="F83" i="3"/>
  <c r="G83" i="3"/>
  <c r="H83" i="3"/>
  <c r="I83" i="3"/>
  <c r="J83" i="3"/>
  <c r="K83" i="3"/>
  <c r="L83" i="3"/>
  <c r="M83" i="3"/>
  <c r="N83" i="3"/>
  <c r="O83" i="3"/>
  <c r="D83" i="3"/>
  <c r="E82" i="3"/>
  <c r="F82" i="3"/>
  <c r="G82" i="3"/>
  <c r="H82" i="3"/>
  <c r="I82" i="3"/>
  <c r="J82" i="3"/>
  <c r="K82" i="3"/>
  <c r="L82" i="3"/>
  <c r="M82" i="3"/>
  <c r="N82" i="3"/>
  <c r="O82" i="3"/>
  <c r="D82" i="3"/>
  <c r="E81" i="3"/>
  <c r="F81" i="3"/>
  <c r="G81" i="3"/>
  <c r="H81" i="3"/>
  <c r="I81" i="3"/>
  <c r="J81" i="3"/>
  <c r="K81" i="3"/>
  <c r="L81" i="3"/>
  <c r="M81" i="3"/>
  <c r="N81" i="3"/>
  <c r="O81" i="3"/>
  <c r="D81" i="3"/>
  <c r="P9" i="3" l="1"/>
  <c r="P77" i="3"/>
  <c r="P76" i="3"/>
  <c r="P78" i="3"/>
  <c r="E10" i="3"/>
  <c r="F10" i="3"/>
  <c r="G10" i="3"/>
  <c r="H10" i="3"/>
  <c r="I10" i="3"/>
  <c r="J10" i="3"/>
  <c r="K10" i="3"/>
  <c r="L10" i="3"/>
  <c r="M10" i="3"/>
  <c r="N10" i="3"/>
  <c r="O10" i="3"/>
  <c r="D10" i="3"/>
  <c r="P79" i="3"/>
  <c r="P75" i="3"/>
  <c r="P74" i="3"/>
  <c r="P73" i="3"/>
  <c r="P10" i="3" l="1"/>
  <c r="P72" i="3"/>
  <c r="E103" i="3"/>
  <c r="F103" i="3"/>
  <c r="G103" i="3"/>
  <c r="H103" i="3"/>
  <c r="I103" i="3"/>
  <c r="J103" i="3"/>
  <c r="K103" i="3"/>
  <c r="L103" i="3"/>
  <c r="M103" i="3"/>
  <c r="N103" i="3"/>
  <c r="O103" i="3"/>
  <c r="D103" i="3"/>
  <c r="E102" i="3" l="1"/>
  <c r="F102" i="3"/>
  <c r="G102" i="3"/>
  <c r="H102" i="3"/>
  <c r="I102" i="3"/>
  <c r="J102" i="3"/>
  <c r="K102" i="3"/>
  <c r="L102" i="3"/>
  <c r="M102" i="3"/>
  <c r="N102" i="3"/>
  <c r="O102" i="3"/>
  <c r="E104" i="3"/>
  <c r="F104" i="3"/>
  <c r="G104" i="3"/>
  <c r="H104" i="3"/>
  <c r="I104" i="3"/>
  <c r="J104" i="3"/>
  <c r="K104" i="3"/>
  <c r="L104" i="3"/>
  <c r="M104" i="3"/>
  <c r="N104" i="3"/>
  <c r="O104" i="3"/>
  <c r="D102" i="3"/>
  <c r="D104" i="3"/>
  <c r="D123" i="3" l="1"/>
  <c r="D80" i="3"/>
  <c r="E7" i="3" l="1"/>
  <c r="F7" i="3"/>
  <c r="G7" i="3"/>
  <c r="H7" i="3"/>
  <c r="I7" i="3"/>
  <c r="J7" i="3"/>
  <c r="K7" i="3"/>
  <c r="L7" i="3"/>
  <c r="M7" i="3"/>
  <c r="N7" i="3"/>
  <c r="O7" i="3"/>
  <c r="D7" i="3"/>
  <c r="D11" i="3"/>
  <c r="P7" i="3" l="1"/>
  <c r="E72" i="3"/>
  <c r="F72" i="3"/>
  <c r="G72" i="3"/>
  <c r="H72" i="3"/>
  <c r="I72" i="3"/>
  <c r="J72" i="3"/>
  <c r="K72" i="3"/>
  <c r="L72" i="3"/>
  <c r="M72" i="3"/>
  <c r="N72" i="3"/>
  <c r="O72" i="3"/>
  <c r="D72" i="3"/>
  <c r="E140" i="3"/>
  <c r="F140" i="3"/>
  <c r="G140" i="3"/>
  <c r="H140" i="3"/>
  <c r="I140" i="3"/>
  <c r="J140" i="3"/>
  <c r="K140" i="3"/>
  <c r="L140" i="3"/>
  <c r="M140" i="3"/>
  <c r="N140" i="3"/>
  <c r="O140" i="3"/>
  <c r="D140" i="3"/>
  <c r="E132" i="3"/>
  <c r="F132" i="3"/>
  <c r="G132" i="3"/>
  <c r="H132" i="3"/>
  <c r="I132" i="3"/>
  <c r="J132" i="3"/>
  <c r="K132" i="3"/>
  <c r="L132" i="3"/>
  <c r="M132" i="3"/>
  <c r="N132" i="3"/>
  <c r="O132" i="3"/>
  <c r="D132" i="3"/>
  <c r="E123" i="3"/>
  <c r="F123" i="3"/>
  <c r="G123" i="3"/>
  <c r="H123" i="3"/>
  <c r="I123" i="3"/>
  <c r="J123" i="3"/>
  <c r="K123" i="3"/>
  <c r="L123" i="3"/>
  <c r="M123" i="3"/>
  <c r="N123" i="3"/>
  <c r="O123" i="3"/>
  <c r="E116" i="3"/>
  <c r="F116" i="3"/>
  <c r="G116" i="3"/>
  <c r="H116" i="3"/>
  <c r="H131" i="3" s="1"/>
  <c r="I116" i="3"/>
  <c r="J116" i="3"/>
  <c r="K116" i="3"/>
  <c r="L116" i="3"/>
  <c r="L131" i="3" s="1"/>
  <c r="M116" i="3"/>
  <c r="N116" i="3"/>
  <c r="O116" i="3"/>
  <c r="D116" i="3"/>
  <c r="E11" i="3"/>
  <c r="E131" i="3" l="1"/>
  <c r="K131" i="3"/>
  <c r="J131" i="3"/>
  <c r="O131" i="3"/>
  <c r="G131" i="3"/>
  <c r="N131" i="3"/>
  <c r="F131" i="3"/>
  <c r="M131" i="3"/>
  <c r="I131" i="3"/>
  <c r="D56" i="3"/>
  <c r="E80" i="3"/>
  <c r="E56" i="3" s="1"/>
  <c r="N80" i="3"/>
  <c r="N56" i="3" s="1"/>
  <c r="G80" i="3"/>
  <c r="G56" i="3" s="1"/>
  <c r="J80" i="3"/>
  <c r="J56" i="3" s="1"/>
  <c r="M80" i="3"/>
  <c r="M56" i="3" s="1"/>
  <c r="I80" i="3"/>
  <c r="I56" i="3" s="1"/>
  <c r="F80" i="3"/>
  <c r="F56" i="3" s="1"/>
  <c r="H80" i="3"/>
  <c r="H56" i="3" s="1"/>
  <c r="L80" i="3"/>
  <c r="L56" i="3" s="1"/>
  <c r="O80" i="3"/>
  <c r="O56" i="3" s="1"/>
  <c r="K80" i="3"/>
  <c r="K56" i="3" s="1"/>
  <c r="F11" i="3"/>
  <c r="E148" i="3"/>
  <c r="G148" i="3"/>
  <c r="J148" i="3"/>
  <c r="K148" i="3"/>
  <c r="M148" i="3"/>
  <c r="N148" i="3"/>
  <c r="D148" i="3"/>
  <c r="D131" i="3"/>
  <c r="D8" i="3"/>
  <c r="K59" i="3" l="1"/>
  <c r="K108" i="3" s="1"/>
  <c r="N59" i="3"/>
  <c r="N108" i="3" s="1"/>
  <c r="J59" i="3"/>
  <c r="J108" i="3" s="1"/>
  <c r="F59" i="3"/>
  <c r="F108" i="3" s="1"/>
  <c r="M59" i="3"/>
  <c r="M108" i="3" s="1"/>
  <c r="I59" i="3"/>
  <c r="I108" i="3" s="1"/>
  <c r="E59" i="3"/>
  <c r="E108" i="3" s="1"/>
  <c r="O59" i="3"/>
  <c r="O108" i="3" s="1"/>
  <c r="G59" i="3"/>
  <c r="G108" i="3" s="1"/>
  <c r="D59" i="3"/>
  <c r="D108" i="3" s="1"/>
  <c r="L59" i="3"/>
  <c r="L108" i="3" s="1"/>
  <c r="H59" i="3"/>
  <c r="H108" i="3" s="1"/>
  <c r="G11" i="3"/>
  <c r="O148" i="3"/>
  <c r="I148" i="3"/>
  <c r="F148" i="3"/>
  <c r="L148" i="3"/>
  <c r="H148" i="3"/>
  <c r="D6" i="3"/>
  <c r="D5" i="3" l="1"/>
  <c r="H11" i="3"/>
  <c r="E6" i="3"/>
  <c r="E8" i="3"/>
  <c r="F6" i="3"/>
  <c r="F8" i="3"/>
  <c r="D35" i="3" l="1"/>
  <c r="D34" i="3"/>
  <c r="D33" i="3"/>
  <c r="D100" i="3" s="1"/>
  <c r="D32" i="3"/>
  <c r="D31" i="3"/>
  <c r="D30" i="3"/>
  <c r="D36" i="3"/>
  <c r="F5" i="3"/>
  <c r="E5" i="3"/>
  <c r="I11" i="3"/>
  <c r="D93" i="3"/>
  <c r="D92" i="3" s="1"/>
  <c r="G6" i="3"/>
  <c r="H6" i="3"/>
  <c r="G8" i="3"/>
  <c r="F35" i="3" l="1"/>
  <c r="F34" i="3"/>
  <c r="E35" i="3"/>
  <c r="E34" i="3"/>
  <c r="D99" i="3"/>
  <c r="D101" i="3"/>
  <c r="E33" i="3"/>
  <c r="E100" i="3" s="1"/>
  <c r="F33" i="3"/>
  <c r="F100" i="3" s="1"/>
  <c r="E31" i="3"/>
  <c r="E32" i="3"/>
  <c r="F31" i="3"/>
  <c r="F32" i="3"/>
  <c r="E30" i="3"/>
  <c r="F30" i="3"/>
  <c r="D29" i="3"/>
  <c r="D38" i="3" s="1"/>
  <c r="D39" i="3" s="1"/>
  <c r="E36" i="3"/>
  <c r="F36" i="3"/>
  <c r="G5" i="3"/>
  <c r="J11" i="3"/>
  <c r="F93" i="3"/>
  <c r="F92" i="3" s="1"/>
  <c r="E93" i="3"/>
  <c r="E92" i="3" s="1"/>
  <c r="H8" i="3"/>
  <c r="I6" i="3"/>
  <c r="G35" i="3" l="1"/>
  <c r="G34" i="3"/>
  <c r="E99" i="3"/>
  <c r="F99" i="3"/>
  <c r="E101" i="3"/>
  <c r="F101" i="3"/>
  <c r="G33" i="3"/>
  <c r="G100" i="3" s="1"/>
  <c r="G31" i="3"/>
  <c r="G32" i="3"/>
  <c r="G30" i="3"/>
  <c r="G36" i="3"/>
  <c r="H5" i="3"/>
  <c r="E29" i="3"/>
  <c r="F29" i="3"/>
  <c r="K11" i="3"/>
  <c r="G93" i="3"/>
  <c r="G92" i="3" s="1"/>
  <c r="N8" i="3"/>
  <c r="O8" i="3"/>
  <c r="J6" i="3"/>
  <c r="I8" i="3"/>
  <c r="H35" i="3" l="1"/>
  <c r="H34" i="3"/>
  <c r="G99" i="3"/>
  <c r="G101" i="3"/>
  <c r="H33" i="3"/>
  <c r="H100" i="3" s="1"/>
  <c r="H32" i="3"/>
  <c r="H31" i="3"/>
  <c r="H30" i="3"/>
  <c r="H36" i="3"/>
  <c r="G29" i="3"/>
  <c r="I5" i="3"/>
  <c r="L11" i="3"/>
  <c r="F38" i="3"/>
  <c r="E38" i="3"/>
  <c r="H93" i="3"/>
  <c r="H92" i="3" s="1"/>
  <c r="J8" i="3"/>
  <c r="K6" i="3"/>
  <c r="I35" i="3" l="1"/>
  <c r="I34" i="3"/>
  <c r="H99" i="3"/>
  <c r="H101" i="3"/>
  <c r="I33" i="3"/>
  <c r="I100" i="3" s="1"/>
  <c r="I31" i="3"/>
  <c r="I32" i="3"/>
  <c r="I30" i="3"/>
  <c r="I36" i="3"/>
  <c r="H29" i="3"/>
  <c r="H38" i="3" s="1"/>
  <c r="H39" i="3" s="1"/>
  <c r="J5" i="3"/>
  <c r="M11" i="3"/>
  <c r="E39" i="3"/>
  <c r="F39" i="3"/>
  <c r="G38" i="3"/>
  <c r="G39" i="3" s="1"/>
  <c r="I93" i="3"/>
  <c r="I92" i="3" s="1"/>
  <c r="K8" i="3"/>
  <c r="L6" i="3"/>
  <c r="J35" i="3" l="1"/>
  <c r="J34" i="3"/>
  <c r="I99" i="3"/>
  <c r="I101" i="3"/>
  <c r="J33" i="3"/>
  <c r="J100" i="3" s="1"/>
  <c r="J31" i="3"/>
  <c r="J32" i="3"/>
  <c r="J30" i="3"/>
  <c r="J36" i="3"/>
  <c r="I29" i="3"/>
  <c r="K5" i="3"/>
  <c r="O11" i="3"/>
  <c r="N11" i="3"/>
  <c r="J93" i="3"/>
  <c r="J92" i="3" s="1"/>
  <c r="M6" i="3"/>
  <c r="M8" i="3"/>
  <c r="L8" i="3"/>
  <c r="K35" i="3" l="1"/>
  <c r="K34" i="3"/>
  <c r="J99" i="3"/>
  <c r="J101" i="3"/>
  <c r="K33" i="3"/>
  <c r="K100" i="3" s="1"/>
  <c r="K32" i="3"/>
  <c r="K31" i="3"/>
  <c r="K30" i="3"/>
  <c r="P11" i="3"/>
  <c r="P8" i="3"/>
  <c r="K36" i="3"/>
  <c r="J29" i="3"/>
  <c r="L5" i="3"/>
  <c r="I38" i="3"/>
  <c r="I39" i="3" s="1"/>
  <c r="K93" i="3"/>
  <c r="K92" i="3" s="1"/>
  <c r="M5" i="3"/>
  <c r="N6" i="3"/>
  <c r="K101" i="3" l="1"/>
  <c r="M35" i="3"/>
  <c r="M34" i="3"/>
  <c r="L35" i="3"/>
  <c r="L34" i="3"/>
  <c r="K99" i="3"/>
  <c r="M33" i="3"/>
  <c r="M100" i="3" s="1"/>
  <c r="L33" i="3"/>
  <c r="L100" i="3" s="1"/>
  <c r="M31" i="3"/>
  <c r="M32" i="3"/>
  <c r="L32" i="3"/>
  <c r="L31" i="3"/>
  <c r="L30" i="3"/>
  <c r="M30" i="3"/>
  <c r="L36" i="3"/>
  <c r="M36" i="3"/>
  <c r="O6" i="3"/>
  <c r="P6" i="3" s="1"/>
  <c r="K29" i="3"/>
  <c r="M93" i="3"/>
  <c r="M92" i="3" s="1"/>
  <c r="J38" i="3"/>
  <c r="J39" i="3" s="1"/>
  <c r="L93" i="3"/>
  <c r="L92" i="3" s="1"/>
  <c r="N5" i="3"/>
  <c r="N35" i="3" l="1"/>
  <c r="N34" i="3"/>
  <c r="M99" i="3"/>
  <c r="L99" i="3"/>
  <c r="L101" i="3"/>
  <c r="M101" i="3"/>
  <c r="N33" i="3"/>
  <c r="N100" i="3" s="1"/>
  <c r="N31" i="3"/>
  <c r="N32" i="3"/>
  <c r="N30" i="3"/>
  <c r="O5" i="3"/>
  <c r="N36" i="3"/>
  <c r="L29" i="3"/>
  <c r="M29" i="3"/>
  <c r="K38" i="3"/>
  <c r="N93" i="3"/>
  <c r="N92" i="3" s="1"/>
  <c r="O35" i="3" l="1"/>
  <c r="O34" i="3"/>
  <c r="N99" i="3"/>
  <c r="N101" i="3"/>
  <c r="O33" i="3"/>
  <c r="O100" i="3" s="1"/>
  <c r="O31" i="3"/>
  <c r="O32" i="3"/>
  <c r="P5" i="3"/>
  <c r="O30" i="3"/>
  <c r="O36" i="3"/>
  <c r="O93" i="3"/>
  <c r="O92" i="3" s="1"/>
  <c r="N29" i="3"/>
  <c r="N38" i="3" s="1"/>
  <c r="K39" i="3"/>
  <c r="M38" i="3"/>
  <c r="L38" i="3"/>
  <c r="L39" i="3" s="1"/>
  <c r="O99" i="3" l="1"/>
  <c r="O101" i="3"/>
  <c r="E49" i="3"/>
  <c r="E107" i="3" s="1"/>
  <c r="I49" i="3"/>
  <c r="I107" i="3" s="1"/>
  <c r="M49" i="3"/>
  <c r="M107" i="3" s="1"/>
  <c r="D48" i="3"/>
  <c r="D106" i="3" s="1"/>
  <c r="H47" i="3"/>
  <c r="H105" i="3" s="1"/>
  <c r="L47" i="3"/>
  <c r="L105" i="3" s="1"/>
  <c r="D47" i="3"/>
  <c r="D105" i="3" s="1"/>
  <c r="M47" i="3"/>
  <c r="M105" i="3" s="1"/>
  <c r="G49" i="3"/>
  <c r="G107" i="3" s="1"/>
  <c r="O49" i="3"/>
  <c r="O107" i="3" s="1"/>
  <c r="F47" i="3"/>
  <c r="F105" i="3" s="1"/>
  <c r="N47" i="3"/>
  <c r="N105" i="3" s="1"/>
  <c r="L49" i="3"/>
  <c r="L107" i="3" s="1"/>
  <c r="G47" i="3"/>
  <c r="G105" i="3" s="1"/>
  <c r="K47" i="3"/>
  <c r="K105" i="3" s="1"/>
  <c r="O47" i="3"/>
  <c r="O105" i="3" s="1"/>
  <c r="F49" i="3"/>
  <c r="F107" i="3" s="1"/>
  <c r="J49" i="3"/>
  <c r="J107" i="3" s="1"/>
  <c r="N49" i="3"/>
  <c r="N107" i="3" s="1"/>
  <c r="E47" i="3"/>
  <c r="E105" i="3" s="1"/>
  <c r="I47" i="3"/>
  <c r="I105" i="3" s="1"/>
  <c r="K49" i="3"/>
  <c r="K107" i="3" s="1"/>
  <c r="J47" i="3"/>
  <c r="J105" i="3" s="1"/>
  <c r="H49" i="3"/>
  <c r="H107" i="3" s="1"/>
  <c r="D49" i="3"/>
  <c r="D107" i="3" s="1"/>
  <c r="G48" i="3"/>
  <c r="G106" i="3" s="1"/>
  <c r="K48" i="3"/>
  <c r="K106" i="3" s="1"/>
  <c r="O48" i="3"/>
  <c r="O106" i="3" s="1"/>
  <c r="I48" i="3"/>
  <c r="I106" i="3" s="1"/>
  <c r="J48" i="3"/>
  <c r="J106" i="3" s="1"/>
  <c r="H48" i="3"/>
  <c r="H106" i="3" s="1"/>
  <c r="L48" i="3"/>
  <c r="L106" i="3" s="1"/>
  <c r="E48" i="3"/>
  <c r="E106" i="3" s="1"/>
  <c r="M48" i="3"/>
  <c r="M106" i="3" s="1"/>
  <c r="F48" i="3"/>
  <c r="F106" i="3" s="1"/>
  <c r="N48" i="3"/>
  <c r="N106" i="3" s="1"/>
  <c r="O29" i="3"/>
  <c r="O38" i="3" s="1"/>
  <c r="O39" i="3" s="1"/>
  <c r="M39" i="3"/>
  <c r="N39" i="3"/>
  <c r="D40" i="3" l="1"/>
  <c r="D154" i="3" s="1"/>
  <c r="H40" i="3"/>
  <c r="I40" i="3"/>
  <c r="O40" i="3"/>
  <c r="I98" i="3"/>
  <c r="I115" i="3" s="1"/>
  <c r="I149" i="3" s="1"/>
  <c r="L40" i="3"/>
  <c r="E40" i="3"/>
  <c r="E154" i="3" s="1"/>
  <c r="K40" i="3"/>
  <c r="K154" i="3" s="1"/>
  <c r="O98" i="3"/>
  <c r="O115" i="3" s="1"/>
  <c r="O149" i="3" s="1"/>
  <c r="G40" i="3"/>
  <c r="G154" i="3" s="1"/>
  <c r="J40" i="3"/>
  <c r="J154" i="3" s="1"/>
  <c r="N40" i="3"/>
  <c r="N154" i="3" s="1"/>
  <c r="E98" i="3"/>
  <c r="E115" i="3" s="1"/>
  <c r="E149" i="3" s="1"/>
  <c r="J98" i="3"/>
  <c r="J115" i="3" s="1"/>
  <c r="J149" i="3" s="1"/>
  <c r="F40" i="3"/>
  <c r="F154" i="3" s="1"/>
  <c r="M40" i="3"/>
  <c r="M154" i="3" s="1"/>
  <c r="L154" i="3" l="1"/>
  <c r="L155" i="3" s="1"/>
  <c r="H57" i="3"/>
  <c r="H154" i="3"/>
  <c r="O57" i="3"/>
  <c r="O66" i="3" s="1"/>
  <c r="O67" i="3" s="1"/>
  <c r="O154" i="3"/>
  <c r="I57" i="3"/>
  <c r="I66" i="3" s="1"/>
  <c r="I67" i="3" s="1"/>
  <c r="I154" i="3"/>
  <c r="L98" i="3"/>
  <c r="L115" i="3" s="1"/>
  <c r="L149" i="3" s="1"/>
  <c r="M98" i="3"/>
  <c r="M115" i="3" s="1"/>
  <c r="M149" i="3" s="1"/>
  <c r="H98" i="3"/>
  <c r="H115" i="3" s="1"/>
  <c r="H149" i="3" s="1"/>
  <c r="D98" i="3"/>
  <c r="D115" i="3" s="1"/>
  <c r="D149" i="3" s="1"/>
  <c r="D150" i="3" s="1"/>
  <c r="E91" i="3" s="1"/>
  <c r="E150" i="3" s="1"/>
  <c r="F91" i="3" s="1"/>
  <c r="G98" i="3"/>
  <c r="G115" i="3" s="1"/>
  <c r="G149" i="3" s="1"/>
  <c r="K98" i="3"/>
  <c r="K115" i="3" s="1"/>
  <c r="K149" i="3" s="1"/>
  <c r="L57" i="3"/>
  <c r="F98" i="3"/>
  <c r="F115" i="3" s="1"/>
  <c r="F149" i="3" s="1"/>
  <c r="N98" i="3"/>
  <c r="N115" i="3" s="1"/>
  <c r="N149" i="3" s="1"/>
  <c r="K57" i="3"/>
  <c r="N57" i="3"/>
  <c r="E57" i="3"/>
  <c r="M57" i="3"/>
  <c r="G57" i="3"/>
  <c r="F57" i="3"/>
  <c r="D57" i="3"/>
  <c r="J57" i="3"/>
  <c r="I58" i="3" l="1"/>
  <c r="L156" i="3"/>
  <c r="I156" i="3"/>
  <c r="O58" i="3"/>
  <c r="H156" i="3"/>
  <c r="O156" i="3"/>
  <c r="H58" i="3"/>
  <c r="H66" i="3"/>
  <c r="H67" i="3" s="1"/>
  <c r="H155" i="3"/>
  <c r="I155" i="3"/>
  <c r="O155" i="3"/>
  <c r="F150" i="3"/>
  <c r="G91" i="3" s="1"/>
  <c r="G150" i="3" s="1"/>
  <c r="H91" i="3" s="1"/>
  <c r="H150" i="3" s="1"/>
  <c r="I91" i="3" s="1"/>
  <c r="I150" i="3" s="1"/>
  <c r="J91" i="3" s="1"/>
  <c r="J150" i="3" s="1"/>
  <c r="K91" i="3" s="1"/>
  <c r="K150" i="3" s="1"/>
  <c r="L91" i="3" s="1"/>
  <c r="L150" i="3" s="1"/>
  <c r="M91" i="3" s="1"/>
  <c r="M150" i="3" s="1"/>
  <c r="N91" i="3" s="1"/>
  <c r="N150" i="3" s="1"/>
  <c r="O91" i="3" s="1"/>
  <c r="O150" i="3" s="1"/>
  <c r="L66" i="3"/>
  <c r="L67" i="3" s="1"/>
  <c r="L58" i="3"/>
  <c r="D58" i="3"/>
  <c r="D66" i="3"/>
  <c r="D68" i="3" s="1"/>
  <c r="G155" i="3"/>
  <c r="G156" i="3"/>
  <c r="E155" i="3"/>
  <c r="E156" i="3"/>
  <c r="N66" i="3"/>
  <c r="N67" i="3" s="1"/>
  <c r="N58" i="3"/>
  <c r="K155" i="3"/>
  <c r="K156" i="3"/>
  <c r="J66" i="3"/>
  <c r="J67" i="3" s="1"/>
  <c r="J58" i="3"/>
  <c r="J155" i="3"/>
  <c r="J156" i="3"/>
  <c r="F66" i="3"/>
  <c r="F67" i="3" s="1"/>
  <c r="F58" i="3"/>
  <c r="M66" i="3"/>
  <c r="M67" i="3" s="1"/>
  <c r="M58" i="3"/>
  <c r="F156" i="3"/>
  <c r="F155" i="3"/>
  <c r="M155" i="3"/>
  <c r="M156" i="3"/>
  <c r="D155" i="3"/>
  <c r="D156" i="3"/>
  <c r="G66" i="3"/>
  <c r="G67" i="3" s="1"/>
  <c r="G58" i="3"/>
  <c r="E66" i="3"/>
  <c r="E67" i="3" s="1"/>
  <c r="E58" i="3"/>
  <c r="N156" i="3"/>
  <c r="N155" i="3"/>
  <c r="K66" i="3"/>
  <c r="K67" i="3" s="1"/>
  <c r="K58" i="3"/>
  <c r="E68" i="3" l="1"/>
  <c r="F68" i="3" s="1"/>
  <c r="G68" i="3" s="1"/>
  <c r="H68" i="3" s="1"/>
  <c r="I68" i="3" s="1"/>
  <c r="J68" i="3" s="1"/>
  <c r="K68" i="3" s="1"/>
  <c r="L68" i="3" s="1"/>
  <c r="M68" i="3" s="1"/>
  <c r="N68" i="3" s="1"/>
  <c r="O68" i="3" s="1"/>
  <c r="D67" i="3"/>
</calcChain>
</file>

<file path=xl/sharedStrings.xml><?xml version="1.0" encoding="utf-8"?>
<sst xmlns="http://schemas.openxmlformats.org/spreadsheetml/2006/main" count="253" uniqueCount="89">
  <si>
    <t>Выручка</t>
  </si>
  <si>
    <t>Чистая прибыль накопленным итогом</t>
  </si>
  <si>
    <t>Процент по кредитам</t>
  </si>
  <si>
    <t xml:space="preserve">Рентабельность по чистой прибыли, % </t>
  </si>
  <si>
    <t>и т.д.</t>
  </si>
  <si>
    <t>Маркетинг и реклама</t>
  </si>
  <si>
    <t>руб.</t>
  </si>
  <si>
    <t>Измерение</t>
  </si>
  <si>
    <t>Операционная рентабельность, %</t>
  </si>
  <si>
    <t>Прочие поступления</t>
  </si>
  <si>
    <t>Продажа оборудования</t>
  </si>
  <si>
    <t>Покупка оборудования</t>
  </si>
  <si>
    <t>Получение кредита</t>
  </si>
  <si>
    <t>Погашение кредита</t>
  </si>
  <si>
    <t>Взнос капитала собственником</t>
  </si>
  <si>
    <t>Значение</t>
  </si>
  <si>
    <t>Выплата дивидендов</t>
  </si>
  <si>
    <t>Точка безубыточности</t>
  </si>
  <si>
    <t>Маржинальный запас прочности</t>
  </si>
  <si>
    <t>%</t>
  </si>
  <si>
    <t>во сколько раз</t>
  </si>
  <si>
    <t>Срок амортиза-ции (лет)</t>
  </si>
  <si>
    <t>Периоды</t>
  </si>
  <si>
    <t xml:space="preserve">Маржинальная рентабельность, % </t>
  </si>
  <si>
    <t>1. Выручка</t>
  </si>
  <si>
    <t>2. Переменные расходы</t>
  </si>
  <si>
    <t>3. Маржинальная прибыль</t>
  </si>
  <si>
    <t>4. Постоянные расходы</t>
  </si>
  <si>
    <t>5. Операционная прибыль</t>
  </si>
  <si>
    <t>6. Неоперационные расходы и единый налог</t>
  </si>
  <si>
    <t xml:space="preserve">7. Чистая прибыль </t>
  </si>
  <si>
    <t>1. Остаток ДС на начало периода</t>
  </si>
  <si>
    <t>3. Отток ДС от операционной деятельности</t>
  </si>
  <si>
    <t>6. Отток ДС от инвестиционной деятельности</t>
  </si>
  <si>
    <t>10. Сальдо ДС по фин. деятельности</t>
  </si>
  <si>
    <t>12. Остаток ДС на конец периода</t>
  </si>
  <si>
    <t>4. Сальдо ДС по операционной деятельности</t>
  </si>
  <si>
    <t>7. Сальдо ДС по инвестиционной деятельности</t>
  </si>
  <si>
    <t>Обновление и техподдержка сайта</t>
  </si>
  <si>
    <t>Бухгалтер, юрист (аутсорсинг)</t>
  </si>
  <si>
    <t>Прочие постоянные расходы</t>
  </si>
  <si>
    <t>% от годовой выручки</t>
  </si>
  <si>
    <t>ПРОГНОЗ ДОХОДОВ И РАСХОДОВ</t>
  </si>
  <si>
    <t>ИТОГО</t>
  </si>
  <si>
    <t>ПРОГНОЗ ДВИЖЕНИЯ ДЕНЕЖНЫХ СРЕДСТВ</t>
  </si>
  <si>
    <t>ДОПОЛНИТЕЛЬНЫЕ ФИНАНСОВЫЕ ПОКАЗАТЕЛИ</t>
  </si>
  <si>
    <t>ПРОГНОЗ ИНВЕСТИЦИОННЫХ РАСХОДОВ</t>
  </si>
  <si>
    <t>% от выручки</t>
  </si>
  <si>
    <t>Прочие переменные затраты</t>
  </si>
  <si>
    <t>Сайт</t>
  </si>
  <si>
    <t>Неоперационные расходы</t>
  </si>
  <si>
    <t>Аренда помещений/оборудования</t>
  </si>
  <si>
    <t>Амортизация ОС и НМА</t>
  </si>
  <si>
    <t xml:space="preserve">Амортизация ОС и НМА </t>
  </si>
  <si>
    <t>Помещения</t>
  </si>
  <si>
    <t>Заработная плата (вся, вкл. ФСЗН)</t>
  </si>
  <si>
    <t>Заработная плата вспом. и управл. персонала (вкл. ФСЗН)</t>
  </si>
  <si>
    <t>Заработная плата произв. персонала (вкл. ФСЗН)</t>
  </si>
  <si>
    <t>Тип заказа 1</t>
  </si>
  <si>
    <t>Тип заказа 2</t>
  </si>
  <si>
    <t>Тип заказа 3</t>
  </si>
  <si>
    <t>Количество заказов:</t>
  </si>
  <si>
    <t>Средний чек по типу заказа:</t>
  </si>
  <si>
    <t>Ремонт и отладка оборудования</t>
  </si>
  <si>
    <t>Специализированное оборудование</t>
  </si>
  <si>
    <t>ед.</t>
  </si>
  <si>
    <t>Материалы</t>
  </si>
  <si>
    <t>Расходные материалы (клей и т.д.)</t>
  </si>
  <si>
    <t>Фурнитура и полуфабрикаты</t>
  </si>
  <si>
    <t>Материалы, фурнитура, полуфабрикаты</t>
  </si>
  <si>
    <t>Остаточная стоимость на конец года</t>
  </si>
  <si>
    <t>Операционный рычаг</t>
  </si>
  <si>
    <t>Спецодежда</t>
  </si>
  <si>
    <t>Основные средства  (ОС) и нематериальные активы (НМА) (накопленным итогом)</t>
  </si>
  <si>
    <t>Спецоснастка и инструменты</t>
  </si>
  <si>
    <t>Важно! Если ячейка выделена розовой заливкой, значит, в данном периоде возник убыток, и необходимо продумать меры для его предотвращения.</t>
  </si>
  <si>
    <t>Важно! Если ячейка выделена розовой заливкой, значит, накопленным итогом получен убыток, и необходимо продумать меры для его предотвращения</t>
  </si>
  <si>
    <t>Важно! Применена ставка единого налога, установленного для данного вида деятельности в областных центрах.</t>
  </si>
  <si>
    <t>Важно! Если ячейка выделена розовой заливкой, значит, возник кассовый разрыв, и необходимо сократить размер выплат на сумму отрицательного значения.</t>
  </si>
  <si>
    <t>11. Чистый приток/отток ДС от всех видов деятельности</t>
  </si>
  <si>
    <t>9. Отток ДС от финансовой деятельности</t>
  </si>
  <si>
    <t>8. Приток ДС от финансовой деятельности</t>
  </si>
  <si>
    <t>5. Приток ДС от инвестиционной деятельности</t>
  </si>
  <si>
    <t>Спецоснастка, ремонт оборудования, спецодежда</t>
  </si>
  <si>
    <t>2. Приток ДС от операционной деятельности</t>
  </si>
  <si>
    <t>Налог/сбор за осуществление деятельности</t>
  </si>
  <si>
    <t>Связь, Интернет и т.д.</t>
  </si>
  <si>
    <t>Важно! Ячейки, выделенные желтой заливкой, заполняются или корректируются вручную.</t>
  </si>
  <si>
    <t>Обучение/госпроцедуры/регистрации/сертификации/разрешения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</si>
</sst>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[$р.-419]#,##0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2"/>
      <color rgb="FFFFFFFF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i/>
      <sz val="11"/>
      <color rgb="FF000000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2"/>
      <color theme="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D966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499984740745262"/>
        <bgColor rgb="FF6AA84F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6AA84F"/>
      </patternFill>
    </fill>
    <fill>
      <patternFill patternType="solid">
        <fgColor theme="9"/>
        <bgColor rgb="FF93C47D"/>
      </patternFill>
    </fill>
    <fill>
      <patternFill patternType="solid">
        <fgColor theme="9"/>
        <bgColor rgb="FFFFFFFF"/>
      </patternFill>
    </fill>
    <fill>
      <patternFill patternType="solid">
        <fgColor theme="9" tint="-0.499984740745262"/>
        <bgColor rgb="FF93C47D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3">
    <xf numFmtId="0" fontId="0" fillId="0" borderId="0" xfId="0"/>
    <xf numFmtId="0" fontId="1" fillId="0" borderId="0" xfId="1" applyFont="1" applyAlignment="1"/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right" vertical="top"/>
    </xf>
    <xf numFmtId="0" fontId="3" fillId="0" borderId="0" xfId="1" applyFont="1" applyAlignment="1">
      <alignment vertical="center"/>
    </xf>
    <xf numFmtId="0" fontId="4" fillId="0" borderId="0" xfId="1" applyFont="1" applyAlignment="1"/>
    <xf numFmtId="0" fontId="5" fillId="0" borderId="0" xfId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4" fillId="0" borderId="0" xfId="1" applyFont="1" applyFill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0" fontId="1" fillId="0" borderId="0" xfId="1" applyFont="1" applyAlignment="1">
      <alignment vertical="center"/>
    </xf>
    <xf numFmtId="3" fontId="5" fillId="0" borderId="0" xfId="1" applyNumberFormat="1" applyFont="1" applyBorder="1" applyAlignment="1" applyProtection="1">
      <alignment horizontal="right" vertical="center"/>
      <protection locked="0"/>
    </xf>
    <xf numFmtId="3" fontId="5" fillId="5" borderId="0" xfId="1" applyNumberFormat="1" applyFont="1" applyFill="1" applyBorder="1" applyAlignment="1" applyProtection="1">
      <alignment horizontal="right" vertical="center"/>
      <protection locked="0"/>
    </xf>
    <xf numFmtId="0" fontId="4" fillId="5" borderId="0" xfId="1" applyFont="1" applyFill="1" applyBorder="1" applyAlignment="1" applyProtection="1">
      <alignment vertical="center"/>
      <protection locked="0"/>
    </xf>
    <xf numFmtId="3" fontId="5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3" fontId="6" fillId="0" borderId="0" xfId="1" applyNumberFormat="1" applyFont="1" applyBorder="1" applyAlignment="1" applyProtection="1">
      <alignment horizontal="right" vertical="center"/>
      <protection locked="0"/>
    </xf>
    <xf numFmtId="0" fontId="9" fillId="7" borderId="0" xfId="1" applyFont="1" applyFill="1" applyAlignment="1">
      <alignment horizontal="right" vertical="center"/>
    </xf>
    <xf numFmtId="0" fontId="7" fillId="0" borderId="0" xfId="1" applyFont="1" applyBorder="1" applyAlignment="1" applyProtection="1">
      <alignment horizontal="left" vertical="center"/>
      <protection locked="0"/>
    </xf>
    <xf numFmtId="3" fontId="7" fillId="0" borderId="0" xfId="1" applyNumberFormat="1" applyFont="1" applyBorder="1" applyAlignment="1" applyProtection="1">
      <alignment horizontal="right" vertical="center"/>
      <protection locked="0"/>
    </xf>
    <xf numFmtId="0" fontId="11" fillId="0" borderId="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horizontal="left" vertical="center" wrapText="1"/>
      <protection locked="0"/>
    </xf>
    <xf numFmtId="3" fontId="7" fillId="5" borderId="0" xfId="1" applyNumberFormat="1" applyFont="1" applyFill="1" applyBorder="1" applyAlignment="1" applyProtection="1">
      <alignment horizontal="right" vertical="center"/>
      <protection locked="0"/>
    </xf>
    <xf numFmtId="165" fontId="7" fillId="0" borderId="0" xfId="1" applyNumberFormat="1" applyFont="1" applyBorder="1" applyAlignment="1" applyProtection="1">
      <alignment horizontal="left" vertical="center"/>
      <protection locked="0"/>
    </xf>
    <xf numFmtId="0" fontId="11" fillId="5" borderId="0" xfId="1" applyFont="1" applyFill="1" applyBorder="1" applyAlignment="1" applyProtection="1">
      <alignment vertical="center"/>
      <protection locked="0"/>
    </xf>
    <xf numFmtId="3" fontId="7" fillId="0" borderId="0" xfId="1" applyNumberFormat="1" applyFont="1" applyFill="1" applyBorder="1" applyAlignment="1" applyProtection="1">
      <alignment horizontal="right" vertical="center"/>
      <protection locked="0"/>
    </xf>
    <xf numFmtId="165" fontId="11" fillId="3" borderId="0" xfId="1" applyNumberFormat="1" applyFont="1" applyFill="1" applyBorder="1" applyAlignment="1" applyProtection="1">
      <alignment horizontal="left" vertical="center" wrapText="1"/>
      <protection locked="0"/>
    </xf>
    <xf numFmtId="3" fontId="8" fillId="3" borderId="0" xfId="1" applyNumberFormat="1" applyFont="1" applyFill="1" applyBorder="1" applyAlignment="1" applyProtection="1">
      <alignment horizontal="right" vertical="center"/>
      <protection locked="0"/>
    </xf>
    <xf numFmtId="3" fontId="7" fillId="3" borderId="0" xfId="1" applyNumberFormat="1" applyFont="1" applyFill="1" applyBorder="1" applyAlignment="1" applyProtection="1">
      <alignment horizontal="right" vertical="center"/>
      <protection locked="0"/>
    </xf>
    <xf numFmtId="0" fontId="11" fillId="3" borderId="0" xfId="1" applyFont="1" applyFill="1" applyBorder="1" applyAlignment="1" applyProtection="1">
      <alignment horizontal="left" vertical="center"/>
      <protection locked="0"/>
    </xf>
    <xf numFmtId="0" fontId="11" fillId="3" borderId="0" xfId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3" fillId="0" borderId="0" xfId="1" applyFont="1" applyFill="1" applyBorder="1" applyAlignment="1" applyProtection="1">
      <alignment horizontal="left" vertical="center"/>
      <protection locked="0"/>
    </xf>
    <xf numFmtId="3" fontId="8" fillId="0" borderId="0" xfId="1" applyNumberFormat="1" applyFont="1" applyFill="1" applyBorder="1" applyAlignment="1" applyProtection="1">
      <alignment horizontal="right" vertical="center"/>
      <protection locked="0"/>
    </xf>
    <xf numFmtId="0" fontId="14" fillId="0" borderId="0" xfId="1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10" fillId="8" borderId="0" xfId="1" applyFont="1" applyFill="1" applyBorder="1" applyAlignment="1" applyProtection="1">
      <alignment horizontal="center" vertical="center"/>
      <protection locked="0"/>
    </xf>
    <xf numFmtId="3" fontId="10" fillId="8" borderId="0" xfId="1" applyNumberFormat="1" applyFont="1" applyFill="1" applyBorder="1" applyAlignment="1" applyProtection="1">
      <alignment horizontal="right" vertical="center"/>
      <protection locked="0"/>
    </xf>
    <xf numFmtId="0" fontId="7" fillId="0" borderId="0" xfId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9" fontId="7" fillId="0" borderId="0" xfId="1" applyNumberFormat="1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10" fillId="8" borderId="3" xfId="1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Border="1" applyAlignment="1" applyProtection="1">
      <alignment horizontal="left" vertical="center"/>
      <protection locked="0"/>
    </xf>
    <xf numFmtId="10" fontId="7" fillId="3" borderId="0" xfId="1" applyNumberFormat="1" applyFont="1" applyFill="1" applyBorder="1" applyAlignment="1" applyProtection="1">
      <alignment horizontal="right" vertical="center"/>
      <protection locked="0"/>
    </xf>
    <xf numFmtId="0" fontId="7" fillId="3" borderId="1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right" vertical="center"/>
    </xf>
    <xf numFmtId="4" fontId="7" fillId="3" borderId="1" xfId="1" applyNumberFormat="1" applyFont="1" applyFill="1" applyBorder="1" applyAlignment="1">
      <alignment horizontal="right" vertical="center"/>
    </xf>
    <xf numFmtId="165" fontId="10" fillId="10" borderId="3" xfId="1" applyNumberFormat="1" applyFont="1" applyFill="1" applyBorder="1" applyAlignment="1">
      <alignment horizontal="left" vertical="center"/>
    </xf>
    <xf numFmtId="0" fontId="10" fillId="10" borderId="3" xfId="1" applyFont="1" applyFill="1" applyBorder="1" applyAlignment="1">
      <alignment horizontal="center" vertical="center"/>
    </xf>
    <xf numFmtId="3" fontId="10" fillId="10" borderId="3" xfId="1" applyNumberFormat="1" applyFont="1" applyFill="1" applyBorder="1" applyAlignment="1">
      <alignment horizontal="right" vertical="center"/>
    </xf>
    <xf numFmtId="0" fontId="10" fillId="10" borderId="0" xfId="1" applyFont="1" applyFill="1" applyBorder="1" applyAlignment="1" applyProtection="1">
      <alignment horizontal="center" vertical="center"/>
      <protection locked="0"/>
    </xf>
    <xf numFmtId="0" fontId="10" fillId="10" borderId="0" xfId="1" applyFont="1" applyFill="1" applyBorder="1" applyAlignment="1" applyProtection="1">
      <alignment horizontal="right" vertical="center"/>
      <protection locked="0"/>
    </xf>
    <xf numFmtId="3" fontId="10" fillId="10" borderId="0" xfId="1" applyNumberFormat="1" applyFont="1" applyFill="1" applyBorder="1" applyAlignment="1" applyProtection="1">
      <alignment horizontal="right" vertical="center"/>
      <protection locked="0"/>
    </xf>
    <xf numFmtId="0" fontId="10" fillId="11" borderId="0" xfId="1" applyFont="1" applyFill="1" applyBorder="1" applyAlignment="1" applyProtection="1">
      <alignment horizontal="center" vertical="center"/>
      <protection locked="0"/>
    </xf>
    <xf numFmtId="3" fontId="10" fillId="11" borderId="0" xfId="1" applyNumberFormat="1" applyFont="1" applyFill="1" applyBorder="1" applyAlignment="1" applyProtection="1">
      <alignment horizontal="right" vertical="center"/>
      <protection locked="0"/>
    </xf>
    <xf numFmtId="165" fontId="9" fillId="9" borderId="2" xfId="1" applyNumberFormat="1" applyFont="1" applyFill="1" applyBorder="1" applyAlignment="1" applyProtection="1">
      <alignment horizontal="left" vertical="center"/>
      <protection locked="0"/>
    </xf>
    <xf numFmtId="0" fontId="9" fillId="9" borderId="2" xfId="1" applyFont="1" applyFill="1" applyBorder="1" applyAlignment="1" applyProtection="1">
      <alignment horizontal="center" vertical="center"/>
      <protection locked="0"/>
    </xf>
    <xf numFmtId="3" fontId="9" fillId="9" borderId="2" xfId="1" applyNumberFormat="1" applyFont="1" applyFill="1" applyBorder="1" applyAlignment="1" applyProtection="1">
      <alignment horizontal="right" vertical="center"/>
      <protection locked="0"/>
    </xf>
    <xf numFmtId="0" fontId="9" fillId="9" borderId="2" xfId="1" applyFont="1" applyFill="1" applyBorder="1" applyAlignment="1" applyProtection="1">
      <alignment horizontal="left" vertical="center" wrapText="1"/>
      <protection locked="0"/>
    </xf>
    <xf numFmtId="0" fontId="9" fillId="12" borderId="1" xfId="1" applyFont="1" applyFill="1" applyBorder="1" applyAlignment="1" applyProtection="1">
      <alignment horizontal="left" vertical="center"/>
      <protection locked="0"/>
    </xf>
    <xf numFmtId="0" fontId="9" fillId="9" borderId="1" xfId="1" applyFont="1" applyFill="1" applyBorder="1" applyAlignment="1" applyProtection="1">
      <alignment horizontal="center" vertical="center"/>
      <protection locked="0"/>
    </xf>
    <xf numFmtId="3" fontId="9" fillId="9" borderId="1" xfId="1" applyNumberFormat="1" applyFont="1" applyFill="1" applyBorder="1" applyAlignment="1" applyProtection="1">
      <alignment horizontal="right" vertical="center"/>
      <protection locked="0"/>
    </xf>
    <xf numFmtId="165" fontId="10" fillId="11" borderId="0" xfId="1" applyNumberFormat="1" applyFont="1" applyFill="1" applyBorder="1" applyAlignment="1" applyProtection="1">
      <alignment horizontal="left" vertical="center"/>
      <protection locked="0"/>
    </xf>
    <xf numFmtId="165" fontId="10" fillId="10" borderId="0" xfId="1" applyNumberFormat="1" applyFont="1" applyFill="1" applyBorder="1" applyAlignment="1" applyProtection="1">
      <alignment horizontal="left" vertical="center"/>
      <protection locked="0"/>
    </xf>
    <xf numFmtId="0" fontId="10" fillId="11" borderId="1" xfId="1" applyFont="1" applyFill="1" applyBorder="1" applyAlignment="1" applyProtection="1">
      <alignment horizontal="center" vertical="center"/>
      <protection locked="0"/>
    </xf>
    <xf numFmtId="3" fontId="10" fillId="11" borderId="1" xfId="1" applyNumberFormat="1" applyFont="1" applyFill="1" applyBorder="1" applyAlignment="1" applyProtection="1">
      <alignment horizontal="right" vertical="center"/>
      <protection locked="0"/>
    </xf>
    <xf numFmtId="0" fontId="9" fillId="2" borderId="1" xfId="1" applyFont="1" applyFill="1" applyBorder="1" applyAlignment="1" applyProtection="1">
      <alignment horizontal="center" vertical="center"/>
      <protection locked="0"/>
    </xf>
    <xf numFmtId="3" fontId="9" fillId="2" borderId="1" xfId="1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left" vertical="center"/>
      <protection locked="0"/>
    </xf>
    <xf numFmtId="0" fontId="19" fillId="0" borderId="0" xfId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right" vertical="center"/>
      <protection locked="0"/>
    </xf>
    <xf numFmtId="10" fontId="19" fillId="0" borderId="0" xfId="1" applyNumberFormat="1" applyFont="1" applyFill="1" applyBorder="1" applyAlignment="1" applyProtection="1">
      <alignment horizontal="right" vertical="center"/>
      <protection locked="0"/>
    </xf>
    <xf numFmtId="0" fontId="19" fillId="0" borderId="0" xfId="1" applyFont="1" applyBorder="1" applyAlignment="1" applyProtection="1">
      <alignment horizontal="left" vertical="center"/>
      <protection locked="0"/>
    </xf>
    <xf numFmtId="0" fontId="19" fillId="0" borderId="0" xfId="1" applyFont="1" applyBorder="1" applyAlignment="1" applyProtection="1">
      <alignment horizontal="center" vertical="center"/>
      <protection locked="0"/>
    </xf>
    <xf numFmtId="3" fontId="19" fillId="0" borderId="0" xfId="1" applyNumberFormat="1" applyFont="1" applyBorder="1" applyAlignment="1" applyProtection="1">
      <alignment horizontal="right" vertical="center"/>
      <protection locked="0"/>
    </xf>
    <xf numFmtId="10" fontId="19" fillId="0" borderId="0" xfId="1" applyNumberFormat="1" applyFont="1" applyBorder="1" applyAlignment="1" applyProtection="1">
      <alignment horizontal="right" vertical="center"/>
      <protection locked="0"/>
    </xf>
    <xf numFmtId="0" fontId="19" fillId="0" borderId="0" xfId="1" applyFont="1" applyBorder="1" applyAlignment="1" applyProtection="1">
      <alignment horizontal="right" vertical="center"/>
      <protection locked="0"/>
    </xf>
    <xf numFmtId="3" fontId="7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Border="1" applyAlignment="1" applyProtection="1">
      <alignment horizontal="left" vertical="center" indent="5"/>
      <protection locked="0"/>
    </xf>
    <xf numFmtId="9" fontId="7" fillId="6" borderId="0" xfId="1" applyNumberFormat="1" applyFont="1" applyFill="1" applyBorder="1" applyAlignment="1" applyProtection="1">
      <alignment horizontal="center" vertical="center"/>
      <protection locked="0"/>
    </xf>
    <xf numFmtId="4" fontId="7" fillId="6" borderId="0" xfId="1" applyNumberFormat="1" applyFont="1" applyFill="1" applyBorder="1" applyAlignment="1" applyProtection="1">
      <alignment horizontal="center" vertical="center"/>
      <protection locked="0"/>
    </xf>
    <xf numFmtId="164" fontId="7" fillId="5" borderId="0" xfId="1" applyNumberFormat="1" applyFont="1" applyFill="1" applyBorder="1" applyAlignment="1" applyProtection="1">
      <alignment horizontal="center" vertical="center"/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165" fontId="18" fillId="0" borderId="0" xfId="1" applyNumberFormat="1" applyFont="1" applyBorder="1" applyAlignment="1" applyProtection="1">
      <alignment horizontal="left" vertical="center" indent="5"/>
      <protection locked="0"/>
    </xf>
    <xf numFmtId="165" fontId="18" fillId="0" borderId="0" xfId="1" applyNumberFormat="1" applyFont="1" applyBorder="1" applyAlignment="1" applyProtection="1">
      <alignment horizontal="left" vertical="center" wrapText="1" indent="5"/>
      <protection locked="0"/>
    </xf>
    <xf numFmtId="0" fontId="18" fillId="0" borderId="0" xfId="1" applyFont="1" applyBorder="1" applyAlignment="1" applyProtection="1">
      <alignment horizontal="left" vertical="center" wrapText="1" indent="5"/>
      <protection locked="0"/>
    </xf>
    <xf numFmtId="0" fontId="9" fillId="7" borderId="0" xfId="1" applyFont="1" applyFill="1" applyAlignment="1">
      <alignment horizontal="center" vertical="center"/>
    </xf>
    <xf numFmtId="3" fontId="10" fillId="13" borderId="3" xfId="1" applyNumberFormat="1" applyFont="1" applyFill="1" applyBorder="1" applyAlignment="1" applyProtection="1">
      <alignment horizontal="center" vertical="center" wrapText="1"/>
      <protection locked="0"/>
    </xf>
    <xf numFmtId="3" fontId="10" fillId="11" borderId="0" xfId="1" applyNumberFormat="1" applyFont="1" applyFill="1" applyBorder="1" applyAlignment="1" applyProtection="1">
      <alignment horizontal="center" vertical="center" wrapText="1"/>
      <protection locked="0"/>
    </xf>
    <xf numFmtId="0" fontId="9" fillId="9" borderId="0" xfId="1" applyFont="1" applyFill="1" applyBorder="1" applyAlignment="1" applyProtection="1">
      <alignment horizontal="left" vertical="center"/>
      <protection locked="0"/>
    </xf>
    <xf numFmtId="0" fontId="9" fillId="9" borderId="0" xfId="1" applyFont="1" applyFill="1" applyBorder="1" applyAlignment="1" applyProtection="1">
      <alignment horizontal="center" vertical="center"/>
      <protection locked="0"/>
    </xf>
    <xf numFmtId="3" fontId="9" fillId="9" borderId="0" xfId="1" applyNumberFormat="1" applyFont="1" applyFill="1" applyBorder="1" applyAlignment="1" applyProtection="1">
      <alignment horizontal="center" vertical="center"/>
      <protection locked="0"/>
    </xf>
    <xf numFmtId="3" fontId="9" fillId="9" borderId="0" xfId="1" applyNumberFormat="1" applyFont="1" applyFill="1" applyBorder="1" applyAlignment="1" applyProtection="1">
      <alignment horizontal="right" vertical="center"/>
      <protection locked="0"/>
    </xf>
    <xf numFmtId="3" fontId="5" fillId="5" borderId="0" xfId="1" applyNumberFormat="1" applyFont="1" applyFill="1" applyBorder="1" applyAlignment="1" applyProtection="1">
      <alignment horizontal="center" vertical="center"/>
      <protection locked="0"/>
    </xf>
    <xf numFmtId="3" fontId="5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3" fontId="5" fillId="0" borderId="1" xfId="1" applyNumberFormat="1" applyFont="1" applyFill="1" applyBorder="1" applyAlignment="1" applyProtection="1">
      <alignment horizontal="center" vertical="center"/>
      <protection locked="0"/>
    </xf>
    <xf numFmtId="3" fontId="5" fillId="0" borderId="1" xfId="1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right"/>
    </xf>
    <xf numFmtId="3" fontId="10" fillId="13" borderId="3" xfId="1" applyNumberFormat="1" applyFont="1" applyFill="1" applyBorder="1" applyAlignment="1" applyProtection="1">
      <alignment horizontal="center" vertical="center"/>
      <protection locked="0"/>
    </xf>
    <xf numFmtId="3" fontId="10" fillId="8" borderId="0" xfId="1" applyNumberFormat="1" applyFont="1" applyFill="1" applyBorder="1" applyAlignment="1" applyProtection="1">
      <alignment horizontal="center" vertical="center"/>
      <protection locked="0"/>
    </xf>
    <xf numFmtId="3" fontId="10" fillId="8" borderId="3" xfId="1" applyNumberFormat="1" applyFont="1" applyFill="1" applyBorder="1" applyAlignment="1" applyProtection="1">
      <alignment horizontal="center" vertical="center"/>
      <protection locked="0"/>
    </xf>
    <xf numFmtId="3" fontId="6" fillId="5" borderId="0" xfId="1" applyNumberFormat="1" applyFont="1" applyFill="1" applyBorder="1" applyAlignment="1" applyProtection="1">
      <alignment horizontal="right" vertical="center"/>
      <protection locked="0"/>
    </xf>
    <xf numFmtId="165" fontId="9" fillId="9" borderId="0" xfId="1" applyNumberFormat="1" applyFont="1" applyFill="1" applyBorder="1" applyAlignment="1" applyProtection="1">
      <alignment horizontal="left" vertical="center" wrapText="1"/>
      <protection locked="0"/>
    </xf>
    <xf numFmtId="165" fontId="10" fillId="11" borderId="1" xfId="1" applyNumberFormat="1" applyFont="1" applyFill="1" applyBorder="1" applyAlignment="1" applyProtection="1">
      <alignment horizontal="left" vertical="center" wrapText="1"/>
      <protection locked="0"/>
    </xf>
    <xf numFmtId="0" fontId="9" fillId="2" borderId="1" xfId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21" fillId="7" borderId="0" xfId="1" applyFont="1" applyFill="1" applyAlignment="1">
      <alignment horizontal="center" vertical="center"/>
    </xf>
    <xf numFmtId="3" fontId="9" fillId="9" borderId="0" xfId="1" applyNumberFormat="1" applyFont="1" applyFill="1" applyAlignment="1">
      <alignment horizontal="right" vertical="center"/>
    </xf>
    <xf numFmtId="165" fontId="10" fillId="8" borderId="3" xfId="1" applyNumberFormat="1" applyFont="1" applyFill="1" applyBorder="1" applyAlignment="1" applyProtection="1">
      <alignment horizontal="center" vertical="center" wrapText="1"/>
      <protection locked="0"/>
    </xf>
    <xf numFmtId="165" fontId="10" fillId="8" borderId="0" xfId="1" applyNumberFormat="1" applyFont="1" applyFill="1" applyBorder="1" applyAlignment="1" applyProtection="1">
      <alignment horizontal="center" vertical="center" wrapText="1"/>
      <protection locked="0"/>
    </xf>
    <xf numFmtId="165" fontId="10" fillId="13" borderId="3" xfId="1" applyNumberFormat="1" applyFont="1" applyFill="1" applyBorder="1" applyAlignment="1" applyProtection="1">
      <alignment horizontal="center" vertical="center" wrapText="1"/>
      <protection locked="0"/>
    </xf>
    <xf numFmtId="3" fontId="9" fillId="7" borderId="0" xfId="1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165" fontId="10" fillId="11" borderId="0" xfId="1" applyNumberFormat="1" applyFont="1" applyFill="1" applyBorder="1" applyAlignment="1" applyProtection="1">
      <alignment horizontal="left" vertical="center" wrapText="1"/>
      <protection locked="0"/>
    </xf>
    <xf numFmtId="165" fontId="7" fillId="0" borderId="0" xfId="1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9" fillId="7" borderId="0" xfId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7" fillId="5" borderId="0" xfId="1" applyFont="1" applyFill="1" applyBorder="1" applyAlignment="1" applyProtection="1">
      <alignment horizontal="left" vertical="center" indent="3"/>
      <protection locked="0"/>
    </xf>
    <xf numFmtId="0" fontId="7" fillId="5" borderId="0" xfId="1" applyFont="1" applyFill="1" applyBorder="1" applyAlignment="1" applyProtection="1">
      <alignment horizontal="left" vertical="center"/>
      <protection locked="0"/>
    </xf>
    <xf numFmtId="0" fontId="7" fillId="5" borderId="0" xfId="1" applyFont="1" applyFill="1" applyBorder="1" applyAlignment="1" applyProtection="1">
      <alignment horizontal="left" vertical="center" wrapText="1"/>
      <protection locked="0"/>
    </xf>
    <xf numFmtId="165" fontId="7" fillId="5" borderId="0" xfId="1" applyNumberFormat="1" applyFont="1" applyFill="1" applyBorder="1" applyAlignment="1" applyProtection="1">
      <alignment horizontal="left" vertical="center"/>
      <protection locked="0"/>
    </xf>
    <xf numFmtId="165" fontId="17" fillId="5" borderId="0" xfId="1" applyNumberFormat="1" applyFont="1" applyFill="1" applyBorder="1" applyAlignment="1" applyProtection="1">
      <alignment horizontal="left" vertical="center" indent="5"/>
      <protection locked="0"/>
    </xf>
    <xf numFmtId="0" fontId="17" fillId="5" borderId="0" xfId="1" applyFont="1" applyFill="1" applyBorder="1" applyAlignment="1" applyProtection="1">
      <alignment horizontal="left" vertical="center" indent="5"/>
      <protection locked="0"/>
    </xf>
    <xf numFmtId="165" fontId="18" fillId="5" borderId="0" xfId="1" applyNumberFormat="1" applyFont="1" applyFill="1" applyBorder="1" applyAlignment="1" applyProtection="1">
      <alignment horizontal="left" vertical="center" indent="5"/>
      <protection locked="0"/>
    </xf>
    <xf numFmtId="0" fontId="18" fillId="5" borderId="0" xfId="1" applyFont="1" applyFill="1" applyBorder="1" applyAlignment="1" applyProtection="1">
      <alignment horizontal="left" vertical="center" indent="5"/>
      <protection locked="0"/>
    </xf>
    <xf numFmtId="165" fontId="18" fillId="5" borderId="0" xfId="1" applyNumberFormat="1" applyFont="1" applyFill="1" applyBorder="1" applyAlignment="1" applyProtection="1">
      <alignment horizontal="left" vertical="center" wrapText="1" indent="5"/>
      <protection locked="0"/>
    </xf>
    <xf numFmtId="0" fontId="18" fillId="5" borderId="0" xfId="1" applyFont="1" applyFill="1" applyBorder="1" applyAlignment="1" applyProtection="1">
      <alignment horizontal="left" vertical="center" wrapText="1" indent="5"/>
      <protection locked="0"/>
    </xf>
    <xf numFmtId="0" fontId="16" fillId="0" borderId="0" xfId="0" applyFont="1" applyFill="1" applyAlignment="1">
      <alignment vertical="center"/>
    </xf>
    <xf numFmtId="165" fontId="18" fillId="0" borderId="0" xfId="1" applyNumberFormat="1" applyFont="1" applyFill="1" applyBorder="1" applyAlignment="1" applyProtection="1">
      <alignment horizontal="left" vertical="center" wrapText="1" indent="5"/>
      <protection locked="0"/>
    </xf>
    <xf numFmtId="0" fontId="8" fillId="3" borderId="0" xfId="1" applyFont="1" applyFill="1" applyBorder="1" applyAlignment="1" applyProtection="1">
      <alignment horizontal="left" vertical="center"/>
      <protection locked="0"/>
    </xf>
    <xf numFmtId="0" fontId="8" fillId="3" borderId="0" xfId="1" applyFont="1" applyFill="1" applyBorder="1" applyAlignment="1" applyProtection="1">
      <alignment horizontal="center" vertical="center"/>
      <protection locked="0"/>
    </xf>
    <xf numFmtId="9" fontId="8" fillId="3" borderId="0" xfId="1" applyNumberFormat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Border="1" applyAlignment="1" applyProtection="1">
      <alignment horizontal="left" vertical="center" wrapText="1"/>
      <protection locked="0"/>
    </xf>
    <xf numFmtId="165" fontId="18" fillId="0" borderId="1" xfId="1" applyNumberFormat="1" applyFont="1" applyFill="1" applyBorder="1" applyAlignment="1" applyProtection="1">
      <alignment horizontal="left" vertical="center" wrapText="1" indent="5"/>
      <protection locked="0"/>
    </xf>
    <xf numFmtId="0" fontId="7" fillId="0" borderId="0" xfId="1" applyFont="1" applyFill="1" applyBorder="1" applyAlignment="1" applyProtection="1">
      <alignment horizontal="left" vertical="center" wrapText="1" indent="3"/>
      <protection locked="0"/>
    </xf>
    <xf numFmtId="0" fontId="7" fillId="0" borderId="0" xfId="1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Border="1" applyAlignment="1" applyProtection="1">
      <alignment horizontal="left" vertical="center" indent="3"/>
      <protection locked="0"/>
    </xf>
    <xf numFmtId="165" fontId="17" fillId="5" borderId="0" xfId="1" applyNumberFormat="1" applyFont="1" applyFill="1" applyBorder="1" applyAlignment="1" applyProtection="1">
      <alignment horizontal="left" vertical="center" wrapText="1" indent="5"/>
      <protection locked="0"/>
    </xf>
    <xf numFmtId="0" fontId="14" fillId="4" borderId="0" xfId="1" applyFont="1" applyFill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4" fillId="5" borderId="0" xfId="1" applyFont="1" applyFill="1" applyAlignment="1">
      <alignment vertical="center"/>
    </xf>
    <xf numFmtId="0" fontId="14" fillId="14" borderId="0" xfId="1" applyFont="1" applyFill="1" applyAlignment="1">
      <alignment vertical="center" wrapText="1"/>
    </xf>
    <xf numFmtId="0" fontId="16" fillId="14" borderId="0" xfId="0" applyFont="1" applyFill="1" applyAlignment="1">
      <alignment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Обычный 2" xfId="1"/>
  </cellStyles>
  <dxfs count="3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colors>
    <mruColors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1040"/>
  <sheetViews>
    <sheetView tabSelected="1" topLeftCell="A49" zoomScale="175" zoomScaleNormal="175" workbookViewId="0">
      <selection activeCell="A50" sqref="A50"/>
    </sheetView>
  </sheetViews>
  <sheetFormatPr defaultColWidth="14.42578125" defaultRowHeight="15.75" customHeight="1" x14ac:dyDescent="0.2"/>
  <cols>
    <col min="1" max="1" width="46.28515625" style="1" customWidth="1"/>
    <col min="2" max="2" width="16.5703125" style="1" customWidth="1"/>
    <col min="3" max="3" width="13.5703125" style="1" customWidth="1"/>
    <col min="4" max="13" width="13.7109375" style="1" customWidth="1"/>
    <col min="14" max="16384" width="14.42578125" style="1"/>
  </cols>
  <sheetData>
    <row r="1" spans="1:16" s="5" customFormat="1" ht="15.75" customHeight="1" x14ac:dyDescent="0.2">
      <c r="A1" s="159" t="s">
        <v>87</v>
      </c>
      <c r="B1" s="159"/>
      <c r="C1" s="159"/>
      <c r="D1" s="159"/>
      <c r="E1" s="4"/>
    </row>
    <row r="2" spans="1:16" s="5" customFormat="1" ht="15.75" customHeight="1" x14ac:dyDescent="0.25">
      <c r="A2" s="9"/>
      <c r="B2" s="8"/>
      <c r="C2" s="8"/>
      <c r="D2" s="8"/>
      <c r="E2" s="4"/>
    </row>
    <row r="3" spans="1:16" s="5" customFormat="1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 s="110" t="s">
        <v>22</v>
      </c>
    </row>
    <row r="4" spans="1:16" s="10" customFormat="1" ht="32.450000000000003" customHeight="1" x14ac:dyDescent="0.25">
      <c r="A4" s="98" t="s">
        <v>42</v>
      </c>
      <c r="B4" s="98" t="s">
        <v>7</v>
      </c>
      <c r="C4" s="23" t="s">
        <v>15</v>
      </c>
      <c r="D4" s="98">
        <v>1</v>
      </c>
      <c r="E4" s="98">
        <v>2</v>
      </c>
      <c r="F4" s="98">
        <v>3</v>
      </c>
      <c r="G4" s="98">
        <v>4</v>
      </c>
      <c r="H4" s="98">
        <v>5</v>
      </c>
      <c r="I4" s="98">
        <v>6</v>
      </c>
      <c r="J4" s="98">
        <v>7</v>
      </c>
      <c r="K4" s="98">
        <v>8</v>
      </c>
      <c r="L4" s="98">
        <v>9</v>
      </c>
      <c r="M4" s="98">
        <v>10</v>
      </c>
      <c r="N4" s="98">
        <v>11</v>
      </c>
      <c r="O4" s="98">
        <v>12</v>
      </c>
      <c r="P4" s="123" t="s">
        <v>43</v>
      </c>
    </row>
    <row r="5" spans="1:16" s="10" customFormat="1" x14ac:dyDescent="0.25">
      <c r="A5" s="58" t="s">
        <v>24</v>
      </c>
      <c r="B5" s="59" t="s">
        <v>6</v>
      </c>
      <c r="C5" s="59"/>
      <c r="D5" s="60">
        <f t="shared" ref="D5:O5" si="0">SUM(D6:D12)</f>
        <v>950</v>
      </c>
      <c r="E5" s="60">
        <f t="shared" si="0"/>
        <v>2850</v>
      </c>
      <c r="F5" s="60">
        <f t="shared" si="0"/>
        <v>3400</v>
      </c>
      <c r="G5" s="60">
        <f t="shared" si="0"/>
        <v>5300</v>
      </c>
      <c r="H5" s="60">
        <f t="shared" si="0"/>
        <v>5600</v>
      </c>
      <c r="I5" s="60">
        <f t="shared" si="0"/>
        <v>7900</v>
      </c>
      <c r="J5" s="60">
        <f t="shared" si="0"/>
        <v>5700</v>
      </c>
      <c r="K5" s="60">
        <f t="shared" si="0"/>
        <v>7600</v>
      </c>
      <c r="L5" s="60">
        <f t="shared" si="0"/>
        <v>3850</v>
      </c>
      <c r="M5" s="60">
        <f t="shared" si="0"/>
        <v>4900</v>
      </c>
      <c r="N5" s="60">
        <f t="shared" si="0"/>
        <v>5300</v>
      </c>
      <c r="O5" s="60">
        <f t="shared" si="0"/>
        <v>5700</v>
      </c>
      <c r="P5" s="128">
        <f>SUM(D5:O5)</f>
        <v>59050</v>
      </c>
    </row>
    <row r="6" spans="1:16" s="10" customFormat="1" x14ac:dyDescent="0.25">
      <c r="A6" s="136" t="s">
        <v>58</v>
      </c>
      <c r="B6" s="46" t="s">
        <v>6</v>
      </c>
      <c r="C6" s="48"/>
      <c r="D6" s="25">
        <f t="shared" ref="D6:O6" si="1">D14*$C$22</f>
        <v>350</v>
      </c>
      <c r="E6" s="25">
        <f t="shared" si="1"/>
        <v>350</v>
      </c>
      <c r="F6" s="25">
        <f t="shared" si="1"/>
        <v>700</v>
      </c>
      <c r="G6" s="25">
        <f t="shared" si="1"/>
        <v>1050</v>
      </c>
      <c r="H6" s="25">
        <f t="shared" si="1"/>
        <v>2100</v>
      </c>
      <c r="I6" s="25">
        <f t="shared" si="1"/>
        <v>2100</v>
      </c>
      <c r="J6" s="25">
        <f t="shared" si="1"/>
        <v>1400</v>
      </c>
      <c r="K6" s="25">
        <f t="shared" si="1"/>
        <v>1400</v>
      </c>
      <c r="L6" s="25">
        <f t="shared" si="1"/>
        <v>700</v>
      </c>
      <c r="M6" s="25">
        <f t="shared" si="1"/>
        <v>1400</v>
      </c>
      <c r="N6" s="25">
        <f t="shared" si="1"/>
        <v>1400</v>
      </c>
      <c r="O6" s="25">
        <f t="shared" si="1"/>
        <v>1400</v>
      </c>
      <c r="P6" s="124">
        <f t="shared" ref="P6:P12" si="2">SUM(D6:O6)</f>
        <v>14350</v>
      </c>
    </row>
    <row r="7" spans="1:16" s="10" customFormat="1" x14ac:dyDescent="0.25">
      <c r="A7" s="136" t="s">
        <v>59</v>
      </c>
      <c r="B7" s="46" t="s">
        <v>6</v>
      </c>
      <c r="C7" s="48"/>
      <c r="D7" s="25">
        <f t="shared" ref="D7:O7" si="3">D15*$C$23</f>
        <v>600</v>
      </c>
      <c r="E7" s="25">
        <f t="shared" si="3"/>
        <v>1000</v>
      </c>
      <c r="F7" s="25">
        <f t="shared" si="3"/>
        <v>1200</v>
      </c>
      <c r="G7" s="25">
        <f t="shared" si="3"/>
        <v>2000</v>
      </c>
      <c r="H7" s="25">
        <f t="shared" si="3"/>
        <v>2000</v>
      </c>
      <c r="I7" s="25">
        <f t="shared" si="3"/>
        <v>2800</v>
      </c>
      <c r="J7" s="25">
        <f t="shared" si="3"/>
        <v>2800</v>
      </c>
      <c r="K7" s="25">
        <f t="shared" si="3"/>
        <v>3200</v>
      </c>
      <c r="L7" s="25">
        <f t="shared" si="3"/>
        <v>2400</v>
      </c>
      <c r="M7" s="25">
        <f t="shared" si="3"/>
        <v>2000</v>
      </c>
      <c r="N7" s="25">
        <f t="shared" si="3"/>
        <v>2400</v>
      </c>
      <c r="O7" s="25">
        <f t="shared" si="3"/>
        <v>2800</v>
      </c>
      <c r="P7" s="124">
        <f t="shared" si="2"/>
        <v>25200</v>
      </c>
    </row>
    <row r="8" spans="1:16" s="10" customFormat="1" x14ac:dyDescent="0.25">
      <c r="A8" s="136" t="s">
        <v>60</v>
      </c>
      <c r="B8" s="46" t="s">
        <v>6</v>
      </c>
      <c r="C8" s="48"/>
      <c r="D8" s="25">
        <f t="shared" ref="D8:O8" si="4">D16*$C$24</f>
        <v>0</v>
      </c>
      <c r="E8" s="25">
        <f t="shared" si="4"/>
        <v>1500</v>
      </c>
      <c r="F8" s="25">
        <f t="shared" si="4"/>
        <v>1500</v>
      </c>
      <c r="G8" s="25">
        <f t="shared" si="4"/>
        <v>2250</v>
      </c>
      <c r="H8" s="25">
        <f t="shared" si="4"/>
        <v>1500</v>
      </c>
      <c r="I8" s="25">
        <f t="shared" si="4"/>
        <v>3000</v>
      </c>
      <c r="J8" s="25">
        <f t="shared" si="4"/>
        <v>1500</v>
      </c>
      <c r="K8" s="25">
        <f t="shared" si="4"/>
        <v>3000</v>
      </c>
      <c r="L8" s="25">
        <f t="shared" si="4"/>
        <v>750</v>
      </c>
      <c r="M8" s="25">
        <f t="shared" si="4"/>
        <v>1500</v>
      </c>
      <c r="N8" s="25">
        <f t="shared" si="4"/>
        <v>1500</v>
      </c>
      <c r="O8" s="25">
        <f t="shared" si="4"/>
        <v>1500</v>
      </c>
      <c r="P8" s="124">
        <f t="shared" si="2"/>
        <v>19500</v>
      </c>
    </row>
    <row r="9" spans="1:16" s="10" customFormat="1" x14ac:dyDescent="0.25">
      <c r="A9" s="136"/>
      <c r="B9" s="46" t="s">
        <v>6</v>
      </c>
      <c r="C9" s="48"/>
      <c r="D9" s="25">
        <f>D18*$C$25</f>
        <v>0</v>
      </c>
      <c r="E9" s="25">
        <f t="shared" ref="E9:O9" si="5">E18*$C$25</f>
        <v>0</v>
      </c>
      <c r="F9" s="25">
        <f t="shared" si="5"/>
        <v>0</v>
      </c>
      <c r="G9" s="25">
        <f t="shared" si="5"/>
        <v>0</v>
      </c>
      <c r="H9" s="25">
        <f t="shared" si="5"/>
        <v>0</v>
      </c>
      <c r="I9" s="25">
        <f t="shared" si="5"/>
        <v>0</v>
      </c>
      <c r="J9" s="25">
        <f t="shared" si="5"/>
        <v>0</v>
      </c>
      <c r="K9" s="25">
        <f t="shared" si="5"/>
        <v>0</v>
      </c>
      <c r="L9" s="25">
        <f t="shared" si="5"/>
        <v>0</v>
      </c>
      <c r="M9" s="25">
        <f t="shared" si="5"/>
        <v>0</v>
      </c>
      <c r="N9" s="25">
        <f t="shared" si="5"/>
        <v>0</v>
      </c>
      <c r="O9" s="25">
        <f t="shared" si="5"/>
        <v>0</v>
      </c>
      <c r="P9" s="124">
        <f t="shared" si="2"/>
        <v>0</v>
      </c>
    </row>
    <row r="10" spans="1:16" s="10" customFormat="1" x14ac:dyDescent="0.25">
      <c r="A10" s="136"/>
      <c r="B10" s="46" t="s">
        <v>6</v>
      </c>
      <c r="C10" s="48"/>
      <c r="D10" s="25">
        <f>D18*$C$26</f>
        <v>0</v>
      </c>
      <c r="E10" s="25">
        <f t="shared" ref="E10:O10" si="6">E18*$C$26</f>
        <v>0</v>
      </c>
      <c r="F10" s="25">
        <f t="shared" si="6"/>
        <v>0</v>
      </c>
      <c r="G10" s="25">
        <f t="shared" si="6"/>
        <v>0</v>
      </c>
      <c r="H10" s="25">
        <f t="shared" si="6"/>
        <v>0</v>
      </c>
      <c r="I10" s="25">
        <f t="shared" si="6"/>
        <v>0</v>
      </c>
      <c r="J10" s="25">
        <f t="shared" si="6"/>
        <v>0</v>
      </c>
      <c r="K10" s="25">
        <f t="shared" si="6"/>
        <v>0</v>
      </c>
      <c r="L10" s="25">
        <f t="shared" si="6"/>
        <v>0</v>
      </c>
      <c r="M10" s="25">
        <f t="shared" si="6"/>
        <v>0</v>
      </c>
      <c r="N10" s="25">
        <f t="shared" si="6"/>
        <v>0</v>
      </c>
      <c r="O10" s="25">
        <f t="shared" si="6"/>
        <v>0</v>
      </c>
      <c r="P10" s="124">
        <f>SUM(D10:O10)</f>
        <v>0</v>
      </c>
    </row>
    <row r="11" spans="1:16" s="10" customFormat="1" x14ac:dyDescent="0.25">
      <c r="A11" s="136"/>
      <c r="B11" s="46" t="s">
        <v>6</v>
      </c>
      <c r="C11" s="48"/>
      <c r="D11" s="25">
        <f t="shared" ref="D11:O11" si="7">D19*$C$27</f>
        <v>0</v>
      </c>
      <c r="E11" s="25">
        <f t="shared" si="7"/>
        <v>0</v>
      </c>
      <c r="F11" s="25">
        <f t="shared" si="7"/>
        <v>0</v>
      </c>
      <c r="G11" s="25">
        <f t="shared" si="7"/>
        <v>0</v>
      </c>
      <c r="H11" s="25">
        <f t="shared" si="7"/>
        <v>0</v>
      </c>
      <c r="I11" s="25">
        <f t="shared" si="7"/>
        <v>0</v>
      </c>
      <c r="J11" s="25">
        <f t="shared" si="7"/>
        <v>0</v>
      </c>
      <c r="K11" s="25">
        <f t="shared" si="7"/>
        <v>0</v>
      </c>
      <c r="L11" s="25">
        <f t="shared" si="7"/>
        <v>0</v>
      </c>
      <c r="M11" s="25">
        <f t="shared" si="7"/>
        <v>0</v>
      </c>
      <c r="N11" s="25">
        <f t="shared" si="7"/>
        <v>0</v>
      </c>
      <c r="O11" s="25">
        <f t="shared" si="7"/>
        <v>0</v>
      </c>
      <c r="P11" s="124">
        <f t="shared" si="2"/>
        <v>0</v>
      </c>
    </row>
    <row r="12" spans="1:16" s="10" customFormat="1" x14ac:dyDescent="0.25">
      <c r="A12" s="136" t="s">
        <v>4</v>
      </c>
      <c r="B12" s="46" t="s">
        <v>6</v>
      </c>
      <c r="C12" s="48"/>
      <c r="D12" s="25">
        <f>D20*$C$28</f>
        <v>0</v>
      </c>
      <c r="E12" s="25">
        <f t="shared" ref="E12:O12" si="8">E20*$C$28</f>
        <v>0</v>
      </c>
      <c r="F12" s="25">
        <f t="shared" si="8"/>
        <v>0</v>
      </c>
      <c r="G12" s="25">
        <f t="shared" si="8"/>
        <v>0</v>
      </c>
      <c r="H12" s="25">
        <f t="shared" si="8"/>
        <v>0</v>
      </c>
      <c r="I12" s="25">
        <f t="shared" si="8"/>
        <v>0</v>
      </c>
      <c r="J12" s="25">
        <f t="shared" si="8"/>
        <v>0</v>
      </c>
      <c r="K12" s="25">
        <f t="shared" si="8"/>
        <v>0</v>
      </c>
      <c r="L12" s="25">
        <f t="shared" si="8"/>
        <v>0</v>
      </c>
      <c r="M12" s="25">
        <f t="shared" si="8"/>
        <v>0</v>
      </c>
      <c r="N12" s="25">
        <f t="shared" si="8"/>
        <v>0</v>
      </c>
      <c r="O12" s="25">
        <f t="shared" si="8"/>
        <v>0</v>
      </c>
      <c r="P12" s="124">
        <f t="shared" si="2"/>
        <v>0</v>
      </c>
    </row>
    <row r="13" spans="1:16" s="10" customFormat="1" x14ac:dyDescent="0.25">
      <c r="A13" s="148" t="s">
        <v>61</v>
      </c>
      <c r="B13" s="149"/>
      <c r="C13" s="150"/>
      <c r="D13" s="33">
        <f>SUM(D14:D20)</f>
        <v>20</v>
      </c>
      <c r="E13" s="33">
        <f t="shared" ref="E13:O13" si="9">SUM(E14:E20)</f>
        <v>40</v>
      </c>
      <c r="F13" s="33">
        <f t="shared" si="9"/>
        <v>50</v>
      </c>
      <c r="G13" s="33">
        <f t="shared" si="9"/>
        <v>80</v>
      </c>
      <c r="H13" s="33">
        <f t="shared" si="9"/>
        <v>90</v>
      </c>
      <c r="I13" s="33">
        <f t="shared" si="9"/>
        <v>120</v>
      </c>
      <c r="J13" s="33">
        <f t="shared" si="9"/>
        <v>100</v>
      </c>
      <c r="K13" s="33">
        <f t="shared" si="9"/>
        <v>120</v>
      </c>
      <c r="L13" s="33">
        <f t="shared" si="9"/>
        <v>75</v>
      </c>
      <c r="M13" s="33">
        <f t="shared" si="9"/>
        <v>80</v>
      </c>
      <c r="N13" s="33">
        <f t="shared" si="9"/>
        <v>90</v>
      </c>
      <c r="O13" s="33">
        <f t="shared" si="9"/>
        <v>100</v>
      </c>
    </row>
    <row r="14" spans="1:16" s="10" customFormat="1" ht="15" customHeight="1" x14ac:dyDescent="0.25">
      <c r="A14" s="153" t="s">
        <v>58</v>
      </c>
      <c r="B14" s="46" t="s">
        <v>65</v>
      </c>
      <c r="C14" s="46"/>
      <c r="D14" s="28">
        <v>5</v>
      </c>
      <c r="E14" s="28">
        <v>5</v>
      </c>
      <c r="F14" s="28">
        <v>10</v>
      </c>
      <c r="G14" s="28">
        <v>15</v>
      </c>
      <c r="H14" s="28">
        <v>30</v>
      </c>
      <c r="I14" s="28">
        <v>30</v>
      </c>
      <c r="J14" s="28">
        <v>20</v>
      </c>
      <c r="K14" s="28">
        <v>20</v>
      </c>
      <c r="L14" s="28">
        <v>10</v>
      </c>
      <c r="M14" s="28">
        <v>20</v>
      </c>
      <c r="N14" s="28">
        <v>20</v>
      </c>
      <c r="O14" s="28">
        <v>20</v>
      </c>
    </row>
    <row r="15" spans="1:16" s="10" customFormat="1" ht="15" x14ac:dyDescent="0.25">
      <c r="A15" s="153" t="s">
        <v>59</v>
      </c>
      <c r="B15" s="46" t="s">
        <v>65</v>
      </c>
      <c r="C15" s="46"/>
      <c r="D15" s="28">
        <v>15</v>
      </c>
      <c r="E15" s="28">
        <v>25</v>
      </c>
      <c r="F15" s="28">
        <v>30</v>
      </c>
      <c r="G15" s="28">
        <v>50</v>
      </c>
      <c r="H15" s="28">
        <v>50</v>
      </c>
      <c r="I15" s="28">
        <v>70</v>
      </c>
      <c r="J15" s="28">
        <v>70</v>
      </c>
      <c r="K15" s="28">
        <v>80</v>
      </c>
      <c r="L15" s="28">
        <v>60</v>
      </c>
      <c r="M15" s="28">
        <v>50</v>
      </c>
      <c r="N15" s="28">
        <v>60</v>
      </c>
      <c r="O15" s="28">
        <v>70</v>
      </c>
    </row>
    <row r="16" spans="1:16" s="10" customFormat="1" ht="15" x14ac:dyDescent="0.25">
      <c r="A16" s="153" t="s">
        <v>60</v>
      </c>
      <c r="B16" s="46" t="s">
        <v>65</v>
      </c>
      <c r="C16" s="46"/>
      <c r="D16" s="28">
        <v>0</v>
      </c>
      <c r="E16" s="28">
        <v>10</v>
      </c>
      <c r="F16" s="28">
        <v>10</v>
      </c>
      <c r="G16" s="28">
        <v>15</v>
      </c>
      <c r="H16" s="28">
        <v>10</v>
      </c>
      <c r="I16" s="28">
        <v>20</v>
      </c>
      <c r="J16" s="28">
        <v>10</v>
      </c>
      <c r="K16" s="28">
        <v>20</v>
      </c>
      <c r="L16" s="28">
        <v>5</v>
      </c>
      <c r="M16" s="28">
        <v>10</v>
      </c>
      <c r="N16" s="28">
        <v>10</v>
      </c>
      <c r="O16" s="28">
        <v>10</v>
      </c>
    </row>
    <row r="17" spans="1:15" s="10" customFormat="1" ht="15" x14ac:dyDescent="0.25">
      <c r="A17" s="153"/>
      <c r="B17" s="46" t="s">
        <v>65</v>
      </c>
      <c r="C17" s="4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s="10" customFormat="1" ht="15" x14ac:dyDescent="0.25">
      <c r="A18" s="153"/>
      <c r="B18" s="46" t="s">
        <v>65</v>
      </c>
      <c r="C18" s="4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s="10" customFormat="1" ht="15" x14ac:dyDescent="0.25">
      <c r="A19" s="154"/>
      <c r="B19" s="46" t="s">
        <v>65</v>
      </c>
      <c r="C19" s="4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5" s="10" customFormat="1" ht="15" x14ac:dyDescent="0.25">
      <c r="A20" s="154" t="s">
        <v>4</v>
      </c>
      <c r="B20" s="46" t="s">
        <v>65</v>
      </c>
      <c r="C20" s="4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 s="10" customFormat="1" x14ac:dyDescent="0.25">
      <c r="A21" s="151" t="s">
        <v>62</v>
      </c>
      <c r="B21" s="149"/>
      <c r="C21" s="149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5" s="10" customFormat="1" ht="15" x14ac:dyDescent="0.25">
      <c r="A22" s="155" t="s">
        <v>58</v>
      </c>
      <c r="B22" s="46" t="s">
        <v>6</v>
      </c>
      <c r="C22" s="92">
        <v>70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6"/>
      <c r="O22" s="26"/>
    </row>
    <row r="23" spans="1:15" s="10" customFormat="1" ht="15" x14ac:dyDescent="0.25">
      <c r="A23" s="153" t="s">
        <v>59</v>
      </c>
      <c r="B23" s="46" t="s">
        <v>6</v>
      </c>
      <c r="C23" s="92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  <c r="O23" s="26"/>
    </row>
    <row r="24" spans="1:15" s="10" customFormat="1" ht="15" x14ac:dyDescent="0.25">
      <c r="A24" s="153" t="s">
        <v>60</v>
      </c>
      <c r="B24" s="46" t="s">
        <v>6</v>
      </c>
      <c r="C24" s="92">
        <v>150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6"/>
      <c r="O24" s="26"/>
    </row>
    <row r="25" spans="1:15" s="10" customFormat="1" ht="15" x14ac:dyDescent="0.25">
      <c r="A25" s="153"/>
      <c r="B25" s="46" t="s">
        <v>6</v>
      </c>
      <c r="C25" s="92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6"/>
      <c r="O25" s="26"/>
    </row>
    <row r="26" spans="1:15" s="10" customFormat="1" ht="15" x14ac:dyDescent="0.25">
      <c r="A26" s="153"/>
      <c r="B26" s="46" t="s">
        <v>6</v>
      </c>
      <c r="C26" s="92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6"/>
      <c r="O26" s="26"/>
    </row>
    <row r="27" spans="1:15" s="10" customFormat="1" ht="15" x14ac:dyDescent="0.25">
      <c r="A27" s="154"/>
      <c r="B27" s="46" t="s">
        <v>6</v>
      </c>
      <c r="C27" s="92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  <c r="O27" s="26"/>
    </row>
    <row r="28" spans="1:15" s="10" customFormat="1" ht="15" x14ac:dyDescent="0.25">
      <c r="A28" s="154" t="s">
        <v>4</v>
      </c>
      <c r="B28" s="46" t="s">
        <v>6</v>
      </c>
      <c r="C28" s="92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6"/>
      <c r="O28" s="26"/>
    </row>
    <row r="29" spans="1:15" s="10" customFormat="1" x14ac:dyDescent="0.25">
      <c r="A29" s="73" t="s">
        <v>25</v>
      </c>
      <c r="B29" s="64" t="s">
        <v>6</v>
      </c>
      <c r="C29" s="64"/>
      <c r="D29" s="65">
        <f t="shared" ref="D29:O29" si="10">SUM(D30:D37)</f>
        <v>574.75</v>
      </c>
      <c r="E29" s="65">
        <f t="shared" si="10"/>
        <v>1724.25</v>
      </c>
      <c r="F29" s="65">
        <f t="shared" si="10"/>
        <v>2057</v>
      </c>
      <c r="G29" s="65">
        <f t="shared" si="10"/>
        <v>3206.5</v>
      </c>
      <c r="H29" s="65">
        <f t="shared" si="10"/>
        <v>3388</v>
      </c>
      <c r="I29" s="65">
        <f t="shared" si="10"/>
        <v>4779.5</v>
      </c>
      <c r="J29" s="65">
        <f t="shared" si="10"/>
        <v>3448.5</v>
      </c>
      <c r="K29" s="65">
        <f t="shared" si="10"/>
        <v>4598</v>
      </c>
      <c r="L29" s="65">
        <f t="shared" si="10"/>
        <v>2329.25</v>
      </c>
      <c r="M29" s="65">
        <f t="shared" si="10"/>
        <v>2964.5</v>
      </c>
      <c r="N29" s="65">
        <f t="shared" si="10"/>
        <v>3206.5</v>
      </c>
      <c r="O29" s="65">
        <f t="shared" si="10"/>
        <v>3448.5</v>
      </c>
    </row>
    <row r="30" spans="1:15" s="10" customFormat="1" ht="15" customHeight="1" x14ac:dyDescent="0.25">
      <c r="A30" s="27" t="s">
        <v>66</v>
      </c>
      <c r="B30" s="118" t="s">
        <v>47</v>
      </c>
      <c r="C30" s="91">
        <v>0.2</v>
      </c>
      <c r="D30" s="25">
        <f>D$5*$C$30</f>
        <v>190</v>
      </c>
      <c r="E30" s="25">
        <f t="shared" ref="E30:O30" si="11">E$5*$C$30</f>
        <v>570</v>
      </c>
      <c r="F30" s="25">
        <f t="shared" si="11"/>
        <v>680</v>
      </c>
      <c r="G30" s="25">
        <f t="shared" si="11"/>
        <v>1060</v>
      </c>
      <c r="H30" s="25">
        <f t="shared" si="11"/>
        <v>1120</v>
      </c>
      <c r="I30" s="25">
        <f t="shared" si="11"/>
        <v>1580</v>
      </c>
      <c r="J30" s="25">
        <f t="shared" si="11"/>
        <v>1140</v>
      </c>
      <c r="K30" s="25">
        <f t="shared" si="11"/>
        <v>1520</v>
      </c>
      <c r="L30" s="25">
        <f t="shared" si="11"/>
        <v>770</v>
      </c>
      <c r="M30" s="25">
        <f t="shared" si="11"/>
        <v>980</v>
      </c>
      <c r="N30" s="25">
        <f t="shared" si="11"/>
        <v>1060</v>
      </c>
      <c r="O30" s="25">
        <f t="shared" si="11"/>
        <v>1140</v>
      </c>
    </row>
    <row r="31" spans="1:15" s="10" customFormat="1" ht="15" x14ac:dyDescent="0.25">
      <c r="A31" s="27" t="s">
        <v>68</v>
      </c>
      <c r="B31" s="118" t="s">
        <v>47</v>
      </c>
      <c r="C31" s="91">
        <v>0.1</v>
      </c>
      <c r="D31" s="25">
        <f>D$5*$C$31</f>
        <v>95</v>
      </c>
      <c r="E31" s="25">
        <f t="shared" ref="E31:O31" si="12">E$5*$C$31</f>
        <v>285</v>
      </c>
      <c r="F31" s="25">
        <f t="shared" si="12"/>
        <v>340</v>
      </c>
      <c r="G31" s="25">
        <f t="shared" si="12"/>
        <v>530</v>
      </c>
      <c r="H31" s="25">
        <f t="shared" si="12"/>
        <v>560</v>
      </c>
      <c r="I31" s="25">
        <f t="shared" si="12"/>
        <v>790</v>
      </c>
      <c r="J31" s="25">
        <f t="shared" si="12"/>
        <v>570</v>
      </c>
      <c r="K31" s="25">
        <f t="shared" si="12"/>
        <v>760</v>
      </c>
      <c r="L31" s="25">
        <f t="shared" si="12"/>
        <v>385</v>
      </c>
      <c r="M31" s="25">
        <f t="shared" si="12"/>
        <v>490</v>
      </c>
      <c r="N31" s="25">
        <f t="shared" si="12"/>
        <v>530</v>
      </c>
      <c r="O31" s="25">
        <f t="shared" si="12"/>
        <v>570</v>
      </c>
    </row>
    <row r="32" spans="1:15" s="10" customFormat="1" ht="15" x14ac:dyDescent="0.25">
      <c r="A32" s="27" t="s">
        <v>67</v>
      </c>
      <c r="B32" s="118" t="s">
        <v>47</v>
      </c>
      <c r="C32" s="91">
        <v>5.0000000000000001E-3</v>
      </c>
      <c r="D32" s="25">
        <f>D$5*$C$32</f>
        <v>4.75</v>
      </c>
      <c r="E32" s="25">
        <f t="shared" ref="E32:O32" si="13">E$5*$C$32</f>
        <v>14.25</v>
      </c>
      <c r="F32" s="25">
        <f t="shared" si="13"/>
        <v>17</v>
      </c>
      <c r="G32" s="25">
        <f t="shared" si="13"/>
        <v>26.5</v>
      </c>
      <c r="H32" s="25">
        <f t="shared" si="13"/>
        <v>28</v>
      </c>
      <c r="I32" s="25">
        <f t="shared" si="13"/>
        <v>39.5</v>
      </c>
      <c r="J32" s="25">
        <f t="shared" si="13"/>
        <v>28.5</v>
      </c>
      <c r="K32" s="25">
        <f t="shared" si="13"/>
        <v>38</v>
      </c>
      <c r="L32" s="25">
        <f t="shared" si="13"/>
        <v>19.25</v>
      </c>
      <c r="M32" s="25">
        <f t="shared" si="13"/>
        <v>24.5</v>
      </c>
      <c r="N32" s="25">
        <f t="shared" si="13"/>
        <v>26.5</v>
      </c>
      <c r="O32" s="25">
        <f t="shared" si="13"/>
        <v>28.5</v>
      </c>
    </row>
    <row r="33" spans="1:18" s="10" customFormat="1" ht="30" x14ac:dyDescent="0.25">
      <c r="A33" s="27" t="s">
        <v>57</v>
      </c>
      <c r="B33" s="118" t="s">
        <v>47</v>
      </c>
      <c r="C33" s="91">
        <v>0.3</v>
      </c>
      <c r="D33" s="25">
        <f t="shared" ref="D33:O33" si="14">D$5*$C$33</f>
        <v>285</v>
      </c>
      <c r="E33" s="25">
        <f t="shared" si="14"/>
        <v>855</v>
      </c>
      <c r="F33" s="25">
        <f t="shared" si="14"/>
        <v>1020</v>
      </c>
      <c r="G33" s="25">
        <f t="shared" si="14"/>
        <v>1590</v>
      </c>
      <c r="H33" s="25">
        <f t="shared" si="14"/>
        <v>1680</v>
      </c>
      <c r="I33" s="25">
        <f t="shared" si="14"/>
        <v>2370</v>
      </c>
      <c r="J33" s="25">
        <f t="shared" si="14"/>
        <v>1710</v>
      </c>
      <c r="K33" s="25">
        <f t="shared" si="14"/>
        <v>2280</v>
      </c>
      <c r="L33" s="25">
        <f t="shared" si="14"/>
        <v>1155</v>
      </c>
      <c r="M33" s="25">
        <f t="shared" si="14"/>
        <v>1470</v>
      </c>
      <c r="N33" s="25">
        <f t="shared" si="14"/>
        <v>1590</v>
      </c>
      <c r="O33" s="25">
        <f t="shared" si="14"/>
        <v>1710</v>
      </c>
    </row>
    <row r="34" spans="1:18" s="10" customFormat="1" ht="15" x14ac:dyDescent="0.25">
      <c r="A34" s="138"/>
      <c r="B34" s="118" t="s">
        <v>47</v>
      </c>
      <c r="C34" s="91"/>
      <c r="D34" s="25">
        <f>D$5*$C$34</f>
        <v>0</v>
      </c>
      <c r="E34" s="25">
        <f t="shared" ref="E34:O34" si="15">E$5*$C$34</f>
        <v>0</v>
      </c>
      <c r="F34" s="25">
        <f t="shared" si="15"/>
        <v>0</v>
      </c>
      <c r="G34" s="25">
        <f t="shared" si="15"/>
        <v>0</v>
      </c>
      <c r="H34" s="25">
        <f t="shared" si="15"/>
        <v>0</v>
      </c>
      <c r="I34" s="25">
        <f t="shared" si="15"/>
        <v>0</v>
      </c>
      <c r="J34" s="25">
        <f t="shared" si="15"/>
        <v>0</v>
      </c>
      <c r="K34" s="25">
        <f t="shared" si="15"/>
        <v>0</v>
      </c>
      <c r="L34" s="25">
        <f t="shared" si="15"/>
        <v>0</v>
      </c>
      <c r="M34" s="25">
        <f t="shared" si="15"/>
        <v>0</v>
      </c>
      <c r="N34" s="25">
        <f t="shared" si="15"/>
        <v>0</v>
      </c>
      <c r="O34" s="25">
        <f t="shared" si="15"/>
        <v>0</v>
      </c>
    </row>
    <row r="35" spans="1:18" s="10" customFormat="1" ht="15" x14ac:dyDescent="0.25">
      <c r="A35" s="138"/>
      <c r="B35" s="118" t="s">
        <v>47</v>
      </c>
      <c r="C35" s="91"/>
      <c r="D35" s="25">
        <f>D$5*$C$35</f>
        <v>0</v>
      </c>
      <c r="E35" s="25">
        <f t="shared" ref="E35:O35" si="16">E$5*$C$35</f>
        <v>0</v>
      </c>
      <c r="F35" s="25">
        <f t="shared" si="16"/>
        <v>0</v>
      </c>
      <c r="G35" s="25">
        <f t="shared" si="16"/>
        <v>0</v>
      </c>
      <c r="H35" s="25">
        <f t="shared" si="16"/>
        <v>0</v>
      </c>
      <c r="I35" s="25">
        <f t="shared" si="16"/>
        <v>0</v>
      </c>
      <c r="J35" s="25">
        <f t="shared" si="16"/>
        <v>0</v>
      </c>
      <c r="K35" s="25">
        <f t="shared" si="16"/>
        <v>0</v>
      </c>
      <c r="L35" s="25">
        <f t="shared" si="16"/>
        <v>0</v>
      </c>
      <c r="M35" s="25">
        <f t="shared" si="16"/>
        <v>0</v>
      </c>
      <c r="N35" s="25">
        <f t="shared" si="16"/>
        <v>0</v>
      </c>
      <c r="O35" s="25">
        <f t="shared" si="16"/>
        <v>0</v>
      </c>
    </row>
    <row r="36" spans="1:18" s="10" customFormat="1" ht="15" x14ac:dyDescent="0.25">
      <c r="A36" s="137" t="s">
        <v>4</v>
      </c>
      <c r="B36" s="118" t="s">
        <v>47</v>
      </c>
      <c r="C36" s="91"/>
      <c r="D36" s="25">
        <f t="shared" ref="D36:O36" si="17">D$5*$C$36</f>
        <v>0</v>
      </c>
      <c r="E36" s="25">
        <f t="shared" si="17"/>
        <v>0</v>
      </c>
      <c r="F36" s="25">
        <f t="shared" si="17"/>
        <v>0</v>
      </c>
      <c r="G36" s="25">
        <f t="shared" si="17"/>
        <v>0</v>
      </c>
      <c r="H36" s="25">
        <f t="shared" si="17"/>
        <v>0</v>
      </c>
      <c r="I36" s="25">
        <f t="shared" si="17"/>
        <v>0</v>
      </c>
      <c r="J36" s="25">
        <f t="shared" si="17"/>
        <v>0</v>
      </c>
      <c r="K36" s="25">
        <f t="shared" si="17"/>
        <v>0</v>
      </c>
      <c r="L36" s="25">
        <f t="shared" si="17"/>
        <v>0</v>
      </c>
      <c r="M36" s="25">
        <f t="shared" si="17"/>
        <v>0</v>
      </c>
      <c r="N36" s="25">
        <f t="shared" si="17"/>
        <v>0</v>
      </c>
      <c r="O36" s="25">
        <f t="shared" si="17"/>
        <v>0</v>
      </c>
    </row>
    <row r="37" spans="1:18" s="10" customFormat="1" ht="15" x14ac:dyDescent="0.3">
      <c r="A37" s="24"/>
      <c r="B37" s="118"/>
      <c r="C37" s="119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8" s="10" customFormat="1" x14ac:dyDescent="0.25">
      <c r="A38" s="74" t="s">
        <v>26</v>
      </c>
      <c r="B38" s="61" t="s">
        <v>6</v>
      </c>
      <c r="C38" s="62"/>
      <c r="D38" s="63">
        <f t="shared" ref="D38:O38" si="18">D5-D29</f>
        <v>375.25</v>
      </c>
      <c r="E38" s="63">
        <f t="shared" si="18"/>
        <v>1125.75</v>
      </c>
      <c r="F38" s="63">
        <f t="shared" si="18"/>
        <v>1343</v>
      </c>
      <c r="G38" s="63">
        <f t="shared" si="18"/>
        <v>2093.5</v>
      </c>
      <c r="H38" s="63">
        <f t="shared" si="18"/>
        <v>2212</v>
      </c>
      <c r="I38" s="63">
        <f t="shared" si="18"/>
        <v>3120.5</v>
      </c>
      <c r="J38" s="63">
        <f t="shared" si="18"/>
        <v>2251.5</v>
      </c>
      <c r="K38" s="63">
        <f t="shared" si="18"/>
        <v>3002</v>
      </c>
      <c r="L38" s="63">
        <f t="shared" si="18"/>
        <v>1520.75</v>
      </c>
      <c r="M38" s="63">
        <f t="shared" si="18"/>
        <v>1935.5</v>
      </c>
      <c r="N38" s="63">
        <f t="shared" si="18"/>
        <v>2093.5</v>
      </c>
      <c r="O38" s="63">
        <f t="shared" si="18"/>
        <v>2251.5</v>
      </c>
    </row>
    <row r="39" spans="1:18" s="10" customFormat="1" ht="14.25" x14ac:dyDescent="0.25">
      <c r="A39" s="84" t="s">
        <v>23</v>
      </c>
      <c r="B39" s="85" t="s">
        <v>19</v>
      </c>
      <c r="C39" s="88"/>
      <c r="D39" s="87">
        <f t="shared" ref="D39:O39" si="19">D38/D5</f>
        <v>0.39500000000000002</v>
      </c>
      <c r="E39" s="87">
        <f t="shared" si="19"/>
        <v>0.39500000000000002</v>
      </c>
      <c r="F39" s="87">
        <f t="shared" si="19"/>
        <v>0.39500000000000002</v>
      </c>
      <c r="G39" s="87">
        <f t="shared" si="19"/>
        <v>0.39500000000000002</v>
      </c>
      <c r="H39" s="87">
        <f t="shared" si="19"/>
        <v>0.39500000000000002</v>
      </c>
      <c r="I39" s="87">
        <f t="shared" si="19"/>
        <v>0.39500000000000002</v>
      </c>
      <c r="J39" s="87">
        <f t="shared" si="19"/>
        <v>0.39500000000000002</v>
      </c>
      <c r="K39" s="87">
        <f t="shared" si="19"/>
        <v>0.39500000000000002</v>
      </c>
      <c r="L39" s="87">
        <f t="shared" si="19"/>
        <v>0.39500000000000002</v>
      </c>
      <c r="M39" s="87">
        <f t="shared" si="19"/>
        <v>0.39500000000000002</v>
      </c>
      <c r="N39" s="87">
        <f t="shared" si="19"/>
        <v>0.39500000000000002</v>
      </c>
      <c r="O39" s="87">
        <f t="shared" si="19"/>
        <v>0.39500000000000002</v>
      </c>
    </row>
    <row r="40" spans="1:18" s="10" customFormat="1" x14ac:dyDescent="0.25">
      <c r="A40" s="73" t="s">
        <v>27</v>
      </c>
      <c r="B40" s="64" t="s">
        <v>6</v>
      </c>
      <c r="C40" s="65"/>
      <c r="D40" s="65">
        <f t="shared" ref="D40:O40" si="20">SUM(D41:D56)</f>
        <v>1692.0704365079366</v>
      </c>
      <c r="E40" s="65">
        <f t="shared" si="20"/>
        <v>1615.8799603174605</v>
      </c>
      <c r="F40" s="65">
        <f t="shared" si="20"/>
        <v>1665.8799603174605</v>
      </c>
      <c r="G40" s="65">
        <f t="shared" si="20"/>
        <v>1715.8799603174605</v>
      </c>
      <c r="H40" s="65">
        <f t="shared" si="20"/>
        <v>1615.8799603174605</v>
      </c>
      <c r="I40" s="65">
        <f t="shared" si="20"/>
        <v>1615.8799603174605</v>
      </c>
      <c r="J40" s="65">
        <f t="shared" si="20"/>
        <v>1715.8799603174605</v>
      </c>
      <c r="K40" s="65">
        <f t="shared" si="20"/>
        <v>1665.8799603174605</v>
      </c>
      <c r="L40" s="65">
        <f t="shared" si="20"/>
        <v>1615.8799603174605</v>
      </c>
      <c r="M40" s="65">
        <f t="shared" si="20"/>
        <v>1715.8799603174605</v>
      </c>
      <c r="N40" s="65">
        <f t="shared" si="20"/>
        <v>1615.8799603174605</v>
      </c>
      <c r="O40" s="65">
        <f t="shared" si="20"/>
        <v>1615.8799603174605</v>
      </c>
      <c r="Q40" s="130"/>
      <c r="R40" s="130"/>
    </row>
    <row r="41" spans="1:18" s="10" customFormat="1" ht="15" x14ac:dyDescent="0.25">
      <c r="A41" s="27" t="s">
        <v>51</v>
      </c>
      <c r="B41" s="118" t="s">
        <v>6</v>
      </c>
      <c r="C41" s="94"/>
      <c r="D41" s="28">
        <v>400</v>
      </c>
      <c r="E41" s="28">
        <v>400</v>
      </c>
      <c r="F41" s="28">
        <v>400</v>
      </c>
      <c r="G41" s="28">
        <v>400</v>
      </c>
      <c r="H41" s="28">
        <v>400</v>
      </c>
      <c r="I41" s="28">
        <v>400</v>
      </c>
      <c r="J41" s="28">
        <v>400</v>
      </c>
      <c r="K41" s="28">
        <v>400</v>
      </c>
      <c r="L41" s="28">
        <v>400</v>
      </c>
      <c r="M41" s="28">
        <v>400</v>
      </c>
      <c r="N41" s="28">
        <v>400</v>
      </c>
      <c r="O41" s="28">
        <v>400</v>
      </c>
      <c r="Q41" s="130"/>
      <c r="R41" s="130"/>
    </row>
    <row r="42" spans="1:18" s="10" customFormat="1" ht="30" x14ac:dyDescent="0.25">
      <c r="A42" s="27" t="s">
        <v>56</v>
      </c>
      <c r="B42" s="118" t="s">
        <v>6</v>
      </c>
      <c r="C42" s="94"/>
      <c r="D42" s="28">
        <v>500</v>
      </c>
      <c r="E42" s="28">
        <v>500</v>
      </c>
      <c r="F42" s="28">
        <v>500</v>
      </c>
      <c r="G42" s="28">
        <v>500</v>
      </c>
      <c r="H42" s="28">
        <v>500</v>
      </c>
      <c r="I42" s="28">
        <v>500</v>
      </c>
      <c r="J42" s="28">
        <v>500</v>
      </c>
      <c r="K42" s="28">
        <v>500</v>
      </c>
      <c r="L42" s="28">
        <v>500</v>
      </c>
      <c r="M42" s="28">
        <v>500</v>
      </c>
      <c r="N42" s="28">
        <v>500</v>
      </c>
      <c r="O42" s="28">
        <v>500</v>
      </c>
      <c r="Q42" s="129"/>
      <c r="R42" s="129"/>
    </row>
    <row r="43" spans="1:18" s="10" customFormat="1" ht="15" x14ac:dyDescent="0.25">
      <c r="A43" s="27" t="s">
        <v>74</v>
      </c>
      <c r="B43" s="118" t="s">
        <v>6</v>
      </c>
      <c r="C43" s="94"/>
      <c r="D43" s="28">
        <v>50</v>
      </c>
      <c r="E43" s="28">
        <v>50</v>
      </c>
      <c r="F43" s="28">
        <v>50</v>
      </c>
      <c r="G43" s="28">
        <v>50</v>
      </c>
      <c r="H43" s="28">
        <v>50</v>
      </c>
      <c r="I43" s="28">
        <v>50</v>
      </c>
      <c r="J43" s="28">
        <v>50</v>
      </c>
      <c r="K43" s="28">
        <v>50</v>
      </c>
      <c r="L43" s="28">
        <v>50</v>
      </c>
      <c r="M43" s="28">
        <v>50</v>
      </c>
      <c r="N43" s="28">
        <v>50</v>
      </c>
      <c r="O43" s="28">
        <v>50</v>
      </c>
      <c r="Q43" s="133"/>
      <c r="R43" s="133"/>
    </row>
    <row r="44" spans="1:18" s="10" customFormat="1" ht="15" x14ac:dyDescent="0.25">
      <c r="A44" s="27" t="s">
        <v>72</v>
      </c>
      <c r="B44" s="118" t="s">
        <v>6</v>
      </c>
      <c r="C44" s="94"/>
      <c r="D44" s="28"/>
      <c r="E44" s="28"/>
      <c r="F44" s="28"/>
      <c r="G44" s="28"/>
      <c r="H44" s="28"/>
      <c r="I44" s="28"/>
      <c r="J44" s="28">
        <v>100</v>
      </c>
      <c r="K44" s="28"/>
      <c r="L44" s="28"/>
      <c r="M44" s="28">
        <v>100</v>
      </c>
      <c r="N44" s="28"/>
      <c r="O44" s="28"/>
      <c r="Q44" s="133"/>
      <c r="R44" s="133"/>
    </row>
    <row r="45" spans="1:18" s="10" customFormat="1" ht="15" x14ac:dyDescent="0.25">
      <c r="A45" s="27" t="s">
        <v>63</v>
      </c>
      <c r="B45" s="118" t="s">
        <v>6</v>
      </c>
      <c r="C45" s="94"/>
      <c r="D45" s="28">
        <v>100</v>
      </c>
      <c r="E45" s="28"/>
      <c r="F45" s="28"/>
      <c r="G45" s="28">
        <v>100</v>
      </c>
      <c r="H45" s="28"/>
      <c r="I45" s="28"/>
      <c r="J45" s="28"/>
      <c r="K45" s="28"/>
      <c r="L45" s="28"/>
      <c r="M45" s="28"/>
      <c r="N45" s="28"/>
      <c r="O45" s="28"/>
      <c r="Q45" s="133"/>
      <c r="R45" s="133"/>
    </row>
    <row r="46" spans="1:18" s="10" customFormat="1" ht="15" x14ac:dyDescent="0.25">
      <c r="A46" s="24" t="s">
        <v>39</v>
      </c>
      <c r="B46" s="46" t="s">
        <v>6</v>
      </c>
      <c r="C46" s="94"/>
      <c r="D46" s="28">
        <v>200</v>
      </c>
      <c r="E46" s="28">
        <v>200</v>
      </c>
      <c r="F46" s="28">
        <v>200</v>
      </c>
      <c r="G46" s="28">
        <v>200</v>
      </c>
      <c r="H46" s="28">
        <v>200</v>
      </c>
      <c r="I46" s="28">
        <v>200</v>
      </c>
      <c r="J46" s="28">
        <v>200</v>
      </c>
      <c r="K46" s="28">
        <v>200</v>
      </c>
      <c r="L46" s="28">
        <v>200</v>
      </c>
      <c r="M46" s="28">
        <v>200</v>
      </c>
      <c r="N46" s="28">
        <v>200</v>
      </c>
      <c r="O46" s="28">
        <v>200</v>
      </c>
      <c r="Q46" s="121"/>
      <c r="R46" s="121"/>
    </row>
    <row r="47" spans="1:18" s="10" customFormat="1" ht="30" x14ac:dyDescent="0.25">
      <c r="A47" s="24" t="s">
        <v>5</v>
      </c>
      <c r="B47" s="118" t="s">
        <v>41</v>
      </c>
      <c r="C47" s="93">
        <v>0.02</v>
      </c>
      <c r="D47" s="25">
        <f t="shared" ref="D47:O47" si="21">($P$5*$C$47)/12</f>
        <v>98.416666666666671</v>
      </c>
      <c r="E47" s="25">
        <f t="shared" si="21"/>
        <v>98.416666666666671</v>
      </c>
      <c r="F47" s="25">
        <f t="shared" si="21"/>
        <v>98.416666666666671</v>
      </c>
      <c r="G47" s="25">
        <f t="shared" si="21"/>
        <v>98.416666666666671</v>
      </c>
      <c r="H47" s="25">
        <f t="shared" si="21"/>
        <v>98.416666666666671</v>
      </c>
      <c r="I47" s="25">
        <f t="shared" si="21"/>
        <v>98.416666666666671</v>
      </c>
      <c r="J47" s="25">
        <f t="shared" si="21"/>
        <v>98.416666666666671</v>
      </c>
      <c r="K47" s="25">
        <f t="shared" si="21"/>
        <v>98.416666666666671</v>
      </c>
      <c r="L47" s="25">
        <f t="shared" si="21"/>
        <v>98.416666666666671</v>
      </c>
      <c r="M47" s="25">
        <f t="shared" si="21"/>
        <v>98.416666666666671</v>
      </c>
      <c r="N47" s="25">
        <f t="shared" si="21"/>
        <v>98.416666666666671</v>
      </c>
      <c r="O47" s="25">
        <f t="shared" si="21"/>
        <v>98.416666666666671</v>
      </c>
      <c r="Q47" s="121"/>
      <c r="R47" s="121"/>
    </row>
    <row r="48" spans="1:18" s="10" customFormat="1" ht="30" x14ac:dyDescent="0.25">
      <c r="A48" s="24" t="s">
        <v>38</v>
      </c>
      <c r="B48" s="118" t="s">
        <v>41</v>
      </c>
      <c r="C48" s="93">
        <v>0.01</v>
      </c>
      <c r="D48" s="25">
        <f t="shared" ref="D48:O48" si="22">($P$5*$C$48)/12</f>
        <v>49.208333333333336</v>
      </c>
      <c r="E48" s="25">
        <f t="shared" si="22"/>
        <v>49.208333333333336</v>
      </c>
      <c r="F48" s="25">
        <f t="shared" si="22"/>
        <v>49.208333333333336</v>
      </c>
      <c r="G48" s="25">
        <f t="shared" si="22"/>
        <v>49.208333333333336</v>
      </c>
      <c r="H48" s="25">
        <f t="shared" si="22"/>
        <v>49.208333333333336</v>
      </c>
      <c r="I48" s="25">
        <f t="shared" si="22"/>
        <v>49.208333333333336</v>
      </c>
      <c r="J48" s="25">
        <f t="shared" si="22"/>
        <v>49.208333333333336</v>
      </c>
      <c r="K48" s="25">
        <f t="shared" si="22"/>
        <v>49.208333333333336</v>
      </c>
      <c r="L48" s="25">
        <f t="shared" si="22"/>
        <v>49.208333333333336</v>
      </c>
      <c r="M48" s="25">
        <f t="shared" si="22"/>
        <v>49.208333333333336</v>
      </c>
      <c r="N48" s="25">
        <f t="shared" si="22"/>
        <v>49.208333333333336</v>
      </c>
      <c r="O48" s="25">
        <f t="shared" si="22"/>
        <v>49.208333333333336</v>
      </c>
      <c r="Q48" s="130"/>
      <c r="R48" s="121"/>
    </row>
    <row r="49" spans="1:18" s="10" customFormat="1" ht="30" customHeight="1" x14ac:dyDescent="0.25">
      <c r="A49" s="27" t="s">
        <v>86</v>
      </c>
      <c r="B49" s="118" t="s">
        <v>41</v>
      </c>
      <c r="C49" s="93">
        <v>5.0000000000000001E-3</v>
      </c>
      <c r="D49" s="25">
        <f t="shared" ref="D49:O49" si="23">($P$5*$C$49)/12</f>
        <v>24.604166666666668</v>
      </c>
      <c r="E49" s="25">
        <f t="shared" si="23"/>
        <v>24.604166666666668</v>
      </c>
      <c r="F49" s="25">
        <f t="shared" si="23"/>
        <v>24.604166666666668</v>
      </c>
      <c r="G49" s="25">
        <f t="shared" si="23"/>
        <v>24.604166666666668</v>
      </c>
      <c r="H49" s="25">
        <f t="shared" si="23"/>
        <v>24.604166666666668</v>
      </c>
      <c r="I49" s="25">
        <f t="shared" si="23"/>
        <v>24.604166666666668</v>
      </c>
      <c r="J49" s="25">
        <f t="shared" si="23"/>
        <v>24.604166666666668</v>
      </c>
      <c r="K49" s="25">
        <f t="shared" si="23"/>
        <v>24.604166666666668</v>
      </c>
      <c r="L49" s="25">
        <f t="shared" si="23"/>
        <v>24.604166666666668</v>
      </c>
      <c r="M49" s="25">
        <f t="shared" si="23"/>
        <v>24.604166666666668</v>
      </c>
      <c r="N49" s="25">
        <f t="shared" si="23"/>
        <v>24.604166666666668</v>
      </c>
      <c r="O49" s="25">
        <f t="shared" si="23"/>
        <v>24.604166666666668</v>
      </c>
      <c r="Q49" s="121"/>
      <c r="R49" s="130"/>
    </row>
    <row r="50" spans="1:18" s="10" customFormat="1" ht="30" x14ac:dyDescent="0.25">
      <c r="A50" s="27" t="s">
        <v>88</v>
      </c>
      <c r="B50" s="118" t="s">
        <v>6</v>
      </c>
      <c r="C50" s="94"/>
      <c r="D50" s="28"/>
      <c r="E50" s="28"/>
      <c r="F50" s="28">
        <v>50</v>
      </c>
      <c r="G50" s="28"/>
      <c r="H50" s="28"/>
      <c r="I50" s="28"/>
      <c r="J50" s="28"/>
      <c r="K50" s="28">
        <v>50</v>
      </c>
      <c r="L50" s="28"/>
      <c r="M50" s="28"/>
      <c r="N50" s="28"/>
      <c r="O50" s="28"/>
      <c r="Q50" s="129"/>
      <c r="R50" s="130"/>
    </row>
    <row r="51" spans="1:18" s="10" customFormat="1" ht="15" x14ac:dyDescent="0.25">
      <c r="A51" s="27" t="s">
        <v>40</v>
      </c>
      <c r="B51" s="122" t="s">
        <v>6</v>
      </c>
      <c r="C51" s="9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Q51" s="121"/>
      <c r="R51" s="121"/>
    </row>
    <row r="52" spans="1:18" s="10" customFormat="1" ht="15" x14ac:dyDescent="0.25">
      <c r="A52" s="138"/>
      <c r="B52" s="122" t="s">
        <v>6</v>
      </c>
      <c r="C52" s="9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Q52" s="135"/>
      <c r="R52" s="135"/>
    </row>
    <row r="53" spans="1:18" s="10" customFormat="1" ht="15" x14ac:dyDescent="0.25">
      <c r="A53" s="138"/>
      <c r="B53" s="122" t="s">
        <v>6</v>
      </c>
      <c r="C53" s="9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Q53" s="135"/>
      <c r="R53" s="135"/>
    </row>
    <row r="54" spans="1:18" s="10" customFormat="1" ht="15" x14ac:dyDescent="0.25">
      <c r="A54" s="138"/>
      <c r="B54" s="122" t="s">
        <v>6</v>
      </c>
      <c r="C54" s="9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Q54" s="129"/>
      <c r="R54" s="129"/>
    </row>
    <row r="55" spans="1:18" s="10" customFormat="1" ht="15" x14ac:dyDescent="0.25">
      <c r="A55" s="137" t="s">
        <v>4</v>
      </c>
      <c r="B55" s="122" t="s">
        <v>6</v>
      </c>
      <c r="C55" s="89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R55" s="121"/>
    </row>
    <row r="56" spans="1:18" s="10" customFormat="1" ht="15" x14ac:dyDescent="0.25">
      <c r="A56" s="27" t="s">
        <v>53</v>
      </c>
      <c r="B56" s="47" t="s">
        <v>6</v>
      </c>
      <c r="C56" s="89"/>
      <c r="D56" s="25">
        <f>D80</f>
        <v>269.84126984126988</v>
      </c>
      <c r="E56" s="25">
        <f t="shared" ref="E56:O56" si="24">E80</f>
        <v>293.65079365079367</v>
      </c>
      <c r="F56" s="25">
        <f t="shared" si="24"/>
        <v>293.65079365079367</v>
      </c>
      <c r="G56" s="25">
        <f t="shared" si="24"/>
        <v>293.65079365079367</v>
      </c>
      <c r="H56" s="25">
        <f t="shared" si="24"/>
        <v>293.65079365079367</v>
      </c>
      <c r="I56" s="25">
        <f t="shared" si="24"/>
        <v>293.65079365079367</v>
      </c>
      <c r="J56" s="25">
        <f t="shared" si="24"/>
        <v>293.65079365079367</v>
      </c>
      <c r="K56" s="25">
        <f t="shared" si="24"/>
        <v>293.65079365079367</v>
      </c>
      <c r="L56" s="25">
        <f t="shared" si="24"/>
        <v>293.65079365079367</v>
      </c>
      <c r="M56" s="25">
        <f t="shared" si="24"/>
        <v>293.65079365079367</v>
      </c>
      <c r="N56" s="25">
        <f t="shared" si="24"/>
        <v>293.65079365079367</v>
      </c>
      <c r="O56" s="25">
        <f t="shared" si="24"/>
        <v>293.65079365079367</v>
      </c>
    </row>
    <row r="57" spans="1:18" s="10" customFormat="1" x14ac:dyDescent="0.25">
      <c r="A57" s="73" t="s">
        <v>28</v>
      </c>
      <c r="B57" s="64" t="s">
        <v>6</v>
      </c>
      <c r="C57" s="65"/>
      <c r="D57" s="65">
        <f t="shared" ref="D57:O57" si="25">D38-D40</f>
        <v>-1316.8204365079366</v>
      </c>
      <c r="E57" s="65">
        <f t="shared" si="25"/>
        <v>-490.12996031746047</v>
      </c>
      <c r="F57" s="65">
        <f t="shared" si="25"/>
        <v>-322.87996031746047</v>
      </c>
      <c r="G57" s="65">
        <f t="shared" si="25"/>
        <v>377.62003968253953</v>
      </c>
      <c r="H57" s="65">
        <f t="shared" si="25"/>
        <v>596.12003968253953</v>
      </c>
      <c r="I57" s="65">
        <f t="shared" si="25"/>
        <v>1504.6200396825395</v>
      </c>
      <c r="J57" s="65">
        <f t="shared" si="25"/>
        <v>535.62003968253953</v>
      </c>
      <c r="K57" s="65">
        <f t="shared" si="25"/>
        <v>1336.1200396825395</v>
      </c>
      <c r="L57" s="65">
        <f t="shared" si="25"/>
        <v>-95.129960317460473</v>
      </c>
      <c r="M57" s="65">
        <f t="shared" si="25"/>
        <v>219.62003968253953</v>
      </c>
      <c r="N57" s="65">
        <f t="shared" si="25"/>
        <v>477.62003968253953</v>
      </c>
      <c r="O57" s="65">
        <f t="shared" si="25"/>
        <v>635.62003968253953</v>
      </c>
    </row>
    <row r="58" spans="1:18" s="10" customFormat="1" ht="14.25" x14ac:dyDescent="0.25">
      <c r="A58" s="80" t="s">
        <v>8</v>
      </c>
      <c r="B58" s="81" t="s">
        <v>19</v>
      </c>
      <c r="C58" s="82"/>
      <c r="D58" s="83">
        <f t="shared" ref="D58:O58" si="26">D57/D5</f>
        <v>-1.3861267752715123</v>
      </c>
      <c r="E58" s="83">
        <f t="shared" si="26"/>
        <v>-0.17197542467279314</v>
      </c>
      <c r="F58" s="83">
        <f t="shared" si="26"/>
        <v>-9.4964694211017789E-2</v>
      </c>
      <c r="G58" s="83">
        <f t="shared" si="26"/>
        <v>7.12490640910452E-2</v>
      </c>
      <c r="H58" s="83">
        <f t="shared" si="26"/>
        <v>0.10645000708616777</v>
      </c>
      <c r="I58" s="83">
        <f t="shared" si="26"/>
        <v>0.19045823287120753</v>
      </c>
      <c r="J58" s="83">
        <f t="shared" si="26"/>
        <v>9.3968428014480618E-2</v>
      </c>
      <c r="K58" s="83">
        <f t="shared" si="26"/>
        <v>0.17580526837928151</v>
      </c>
      <c r="L58" s="83">
        <f t="shared" si="26"/>
        <v>-2.4709080601937786E-2</v>
      </c>
      <c r="M58" s="83">
        <f t="shared" si="26"/>
        <v>4.4820416261742761E-2</v>
      </c>
      <c r="N58" s="83">
        <f t="shared" si="26"/>
        <v>9.0116988619347083E-2</v>
      </c>
      <c r="O58" s="83">
        <f t="shared" si="26"/>
        <v>0.11151228766360342</v>
      </c>
    </row>
    <row r="59" spans="1:18" s="10" customFormat="1" ht="31.5" x14ac:dyDescent="0.25">
      <c r="A59" s="115" t="s">
        <v>29</v>
      </c>
      <c r="B59" s="102" t="s">
        <v>6</v>
      </c>
      <c r="C59" s="104"/>
      <c r="D59" s="104">
        <f>SUM(D60:D65)</f>
        <v>75</v>
      </c>
      <c r="E59" s="104">
        <f t="shared" ref="E59:O59" si="27">SUM(E60:E65)</f>
        <v>75</v>
      </c>
      <c r="F59" s="104">
        <f t="shared" si="27"/>
        <v>75</v>
      </c>
      <c r="G59" s="104">
        <f t="shared" si="27"/>
        <v>75</v>
      </c>
      <c r="H59" s="104">
        <f t="shared" si="27"/>
        <v>75</v>
      </c>
      <c r="I59" s="104">
        <f t="shared" si="27"/>
        <v>75</v>
      </c>
      <c r="J59" s="104">
        <f t="shared" si="27"/>
        <v>75</v>
      </c>
      <c r="K59" s="104">
        <f t="shared" si="27"/>
        <v>75</v>
      </c>
      <c r="L59" s="104">
        <f t="shared" si="27"/>
        <v>75</v>
      </c>
      <c r="M59" s="104">
        <f t="shared" si="27"/>
        <v>75</v>
      </c>
      <c r="N59" s="104">
        <f t="shared" si="27"/>
        <v>75</v>
      </c>
      <c r="O59" s="104">
        <f t="shared" si="27"/>
        <v>75</v>
      </c>
    </row>
    <row r="60" spans="1:18" s="10" customFormat="1" ht="15" x14ac:dyDescent="0.25">
      <c r="A60" s="29" t="s">
        <v>2</v>
      </c>
      <c r="B60" s="46" t="s">
        <v>6</v>
      </c>
      <c r="C60" s="2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30"/>
      <c r="O60" s="30"/>
    </row>
    <row r="61" spans="1:18" s="12" customFormat="1" ht="15" x14ac:dyDescent="0.25">
      <c r="A61" s="139"/>
      <c r="B61" s="119" t="s">
        <v>6</v>
      </c>
      <c r="C61" s="3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30"/>
      <c r="O61" s="30"/>
    </row>
    <row r="62" spans="1:18" s="12" customFormat="1" ht="15" x14ac:dyDescent="0.25">
      <c r="A62" s="139"/>
      <c r="B62" s="119" t="s">
        <v>6</v>
      </c>
      <c r="C62" s="3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30"/>
      <c r="O62" s="30"/>
    </row>
    <row r="63" spans="1:18" s="12" customFormat="1" ht="15" x14ac:dyDescent="0.25">
      <c r="A63" s="139"/>
      <c r="B63" s="119" t="s">
        <v>6</v>
      </c>
      <c r="C63" s="31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30"/>
      <c r="O63" s="30"/>
    </row>
    <row r="64" spans="1:18" s="12" customFormat="1" ht="15" x14ac:dyDescent="0.25">
      <c r="A64" s="139" t="s">
        <v>4</v>
      </c>
      <c r="B64" s="119" t="s">
        <v>6</v>
      </c>
      <c r="C64" s="31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30"/>
      <c r="O64" s="30"/>
      <c r="Q64" s="146"/>
    </row>
    <row r="65" spans="1:21" s="10" customFormat="1" ht="30" x14ac:dyDescent="0.25">
      <c r="A65" s="132" t="s">
        <v>85</v>
      </c>
      <c r="B65" s="48" t="s">
        <v>6</v>
      </c>
      <c r="C65" s="31"/>
      <c r="D65" s="28">
        <v>75</v>
      </c>
      <c r="E65" s="28">
        <v>75</v>
      </c>
      <c r="F65" s="28">
        <v>75</v>
      </c>
      <c r="G65" s="28">
        <v>75</v>
      </c>
      <c r="H65" s="28">
        <v>75</v>
      </c>
      <c r="I65" s="28">
        <v>75</v>
      </c>
      <c r="J65" s="28">
        <v>75</v>
      </c>
      <c r="K65" s="28">
        <v>75</v>
      </c>
      <c r="L65" s="28">
        <v>75</v>
      </c>
      <c r="M65" s="28">
        <v>75</v>
      </c>
      <c r="N65" s="28">
        <v>75</v>
      </c>
      <c r="O65" s="28">
        <v>75</v>
      </c>
      <c r="P65" s="160" t="s">
        <v>77</v>
      </c>
      <c r="Q65" s="161"/>
      <c r="R65" s="161"/>
      <c r="S65" s="161"/>
      <c r="T65" s="161"/>
      <c r="U65" s="161"/>
    </row>
    <row r="66" spans="1:21" s="10" customFormat="1" ht="30" customHeight="1" x14ac:dyDescent="0.25">
      <c r="A66" s="74" t="s">
        <v>30</v>
      </c>
      <c r="B66" s="61" t="s">
        <v>6</v>
      </c>
      <c r="C66" s="63"/>
      <c r="D66" s="63">
        <f>D57-D59</f>
        <v>-1391.8204365079366</v>
      </c>
      <c r="E66" s="63">
        <f t="shared" ref="E66:O66" si="28">E57-E59</f>
        <v>-565.12996031746047</v>
      </c>
      <c r="F66" s="63">
        <f t="shared" si="28"/>
        <v>-397.87996031746047</v>
      </c>
      <c r="G66" s="63">
        <f t="shared" si="28"/>
        <v>302.62003968253953</v>
      </c>
      <c r="H66" s="63">
        <f t="shared" si="28"/>
        <v>521.12003968253953</v>
      </c>
      <c r="I66" s="63">
        <f t="shared" si="28"/>
        <v>1429.6200396825395</v>
      </c>
      <c r="J66" s="63">
        <f t="shared" si="28"/>
        <v>460.62003968253953</v>
      </c>
      <c r="K66" s="63">
        <f t="shared" si="28"/>
        <v>1261.1200396825395</v>
      </c>
      <c r="L66" s="63">
        <f t="shared" si="28"/>
        <v>-170.12996031746047</v>
      </c>
      <c r="M66" s="63">
        <f t="shared" si="28"/>
        <v>144.62003968253953</v>
      </c>
      <c r="N66" s="63">
        <f t="shared" si="28"/>
        <v>402.62003968253953</v>
      </c>
      <c r="O66" s="63">
        <f t="shared" si="28"/>
        <v>560.62003968253953</v>
      </c>
      <c r="P66" s="157" t="s">
        <v>75</v>
      </c>
      <c r="Q66" s="162"/>
      <c r="R66" s="162"/>
      <c r="S66" s="162"/>
      <c r="T66" s="162"/>
      <c r="U66" s="162"/>
    </row>
    <row r="67" spans="1:21" s="10" customFormat="1" ht="14.25" x14ac:dyDescent="0.25">
      <c r="A67" s="84" t="s">
        <v>3</v>
      </c>
      <c r="B67" s="85" t="s">
        <v>19</v>
      </c>
      <c r="C67" s="86"/>
      <c r="D67" s="87">
        <f t="shared" ref="D67:O67" si="29">D66/D5</f>
        <v>-1.4650741436925649</v>
      </c>
      <c r="E67" s="87">
        <f t="shared" si="29"/>
        <v>-0.19829121414647735</v>
      </c>
      <c r="F67" s="87">
        <f t="shared" si="29"/>
        <v>-0.11702351774042954</v>
      </c>
      <c r="G67" s="87">
        <f t="shared" si="29"/>
        <v>5.7098120694818781E-2</v>
      </c>
      <c r="H67" s="87">
        <f t="shared" si="29"/>
        <v>9.305714994331063E-2</v>
      </c>
      <c r="I67" s="87">
        <f t="shared" si="29"/>
        <v>0.18096456198513158</v>
      </c>
      <c r="J67" s="87">
        <f t="shared" si="29"/>
        <v>8.0810533277638513E-2</v>
      </c>
      <c r="K67" s="87">
        <f t="shared" si="29"/>
        <v>0.16593684732664993</v>
      </c>
      <c r="L67" s="87">
        <f t="shared" si="29"/>
        <v>-4.4189600082457266E-2</v>
      </c>
      <c r="M67" s="87">
        <f t="shared" si="29"/>
        <v>2.951429381276317E-2</v>
      </c>
      <c r="N67" s="87">
        <f t="shared" si="29"/>
        <v>7.5966045223120671E-2</v>
      </c>
      <c r="O67" s="87">
        <f t="shared" si="29"/>
        <v>9.8354392926761319E-2</v>
      </c>
    </row>
    <row r="68" spans="1:21" s="10" customFormat="1" ht="30" customHeight="1" x14ac:dyDescent="0.25">
      <c r="A68" s="116" t="s">
        <v>1</v>
      </c>
      <c r="B68" s="75" t="s">
        <v>6</v>
      </c>
      <c r="C68" s="76"/>
      <c r="D68" s="63">
        <f t="shared" ref="D68" si="30">C68+D66</f>
        <v>-1391.8204365079366</v>
      </c>
      <c r="E68" s="63">
        <f t="shared" ref="E68" si="31">D68+E66</f>
        <v>-1956.9503968253971</v>
      </c>
      <c r="F68" s="63">
        <f t="shared" ref="F68" si="32">E68+F66</f>
        <v>-2354.8303571428578</v>
      </c>
      <c r="G68" s="63">
        <f t="shared" ref="G68" si="33">F68+G66</f>
        <v>-2052.210317460318</v>
      </c>
      <c r="H68" s="63">
        <f t="shared" ref="H68" si="34">G68+H66</f>
        <v>-1531.0902777777785</v>
      </c>
      <c r="I68" s="63">
        <f t="shared" ref="I68" si="35">H68+I66</f>
        <v>-101.47023809523898</v>
      </c>
      <c r="J68" s="63">
        <f t="shared" ref="J68" si="36">I68+J66</f>
        <v>359.14980158730054</v>
      </c>
      <c r="K68" s="63">
        <f t="shared" ref="K68" si="37">J68+K66</f>
        <v>1620.2698412698401</v>
      </c>
      <c r="L68" s="63">
        <f t="shared" ref="L68" si="38">K68+L66</f>
        <v>1450.1398809523796</v>
      </c>
      <c r="M68" s="63">
        <f t="shared" ref="M68" si="39">L68+M66</f>
        <v>1594.7599206349191</v>
      </c>
      <c r="N68" s="63">
        <f t="shared" ref="N68" si="40">M68+N66</f>
        <v>1997.3799603174587</v>
      </c>
      <c r="O68" s="63">
        <f t="shared" ref="O68" si="41">N68+O66</f>
        <v>2557.9999999999982</v>
      </c>
      <c r="P68" s="157" t="s">
        <v>76</v>
      </c>
      <c r="Q68" s="162"/>
      <c r="R68" s="162"/>
      <c r="S68" s="162"/>
      <c r="T68" s="162"/>
      <c r="U68" s="162"/>
    </row>
    <row r="69" spans="1:21" s="10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21" s="10" customFormat="1" x14ac:dyDescent="0.25">
      <c r="A70" s="24"/>
      <c r="B70" s="46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6"/>
      <c r="O70" s="110" t="s">
        <v>22</v>
      </c>
    </row>
    <row r="71" spans="1:21" s="10" customFormat="1" ht="78.75" x14ac:dyDescent="0.25">
      <c r="A71" s="127" t="s">
        <v>46</v>
      </c>
      <c r="B71" s="98" t="s">
        <v>7</v>
      </c>
      <c r="C71" s="99" t="s">
        <v>21</v>
      </c>
      <c r="D71" s="111">
        <v>1</v>
      </c>
      <c r="E71" s="111">
        <v>2</v>
      </c>
      <c r="F71" s="111">
        <v>3</v>
      </c>
      <c r="G71" s="111">
        <v>4</v>
      </c>
      <c r="H71" s="111">
        <v>5</v>
      </c>
      <c r="I71" s="111">
        <v>6</v>
      </c>
      <c r="J71" s="111">
        <v>7</v>
      </c>
      <c r="K71" s="111">
        <v>8</v>
      </c>
      <c r="L71" s="111">
        <v>9</v>
      </c>
      <c r="M71" s="111">
        <v>10</v>
      </c>
      <c r="N71" s="111">
        <v>11</v>
      </c>
      <c r="O71" s="111">
        <v>12</v>
      </c>
      <c r="P71" s="134" t="s">
        <v>70</v>
      </c>
    </row>
    <row r="72" spans="1:21" s="10" customFormat="1" ht="47.25" x14ac:dyDescent="0.25">
      <c r="A72" s="131" t="s">
        <v>73</v>
      </c>
      <c r="B72" s="64" t="s">
        <v>6</v>
      </c>
      <c r="C72" s="100"/>
      <c r="D72" s="65">
        <f t="shared" ref="D72:P72" si="42">SUM(D73:D79)</f>
        <v>20000</v>
      </c>
      <c r="E72" s="65">
        <f t="shared" si="42"/>
        <v>22000</v>
      </c>
      <c r="F72" s="65">
        <f t="shared" si="42"/>
        <v>22000</v>
      </c>
      <c r="G72" s="65">
        <f t="shared" si="42"/>
        <v>22000</v>
      </c>
      <c r="H72" s="65">
        <f t="shared" si="42"/>
        <v>22000</v>
      </c>
      <c r="I72" s="65">
        <f t="shared" si="42"/>
        <v>22000</v>
      </c>
      <c r="J72" s="65">
        <f t="shared" si="42"/>
        <v>22000</v>
      </c>
      <c r="K72" s="65">
        <f t="shared" si="42"/>
        <v>22000</v>
      </c>
      <c r="L72" s="65">
        <f t="shared" si="42"/>
        <v>22000</v>
      </c>
      <c r="M72" s="65">
        <f t="shared" si="42"/>
        <v>22000</v>
      </c>
      <c r="N72" s="65">
        <f t="shared" si="42"/>
        <v>22000</v>
      </c>
      <c r="O72" s="65">
        <f t="shared" si="42"/>
        <v>22000</v>
      </c>
      <c r="P72" s="65">
        <f t="shared" si="42"/>
        <v>18500</v>
      </c>
    </row>
    <row r="73" spans="1:21" s="10" customFormat="1" ht="14.25" x14ac:dyDescent="0.25">
      <c r="A73" s="156" t="s">
        <v>54</v>
      </c>
      <c r="B73" s="79" t="s">
        <v>6</v>
      </c>
      <c r="C73" s="105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20">
        <f t="shared" ref="P73:P79" si="43">O73-SUM(D81:O81)</f>
        <v>0</v>
      </c>
    </row>
    <row r="74" spans="1:21" s="10" customFormat="1" ht="14.25" x14ac:dyDescent="0.25">
      <c r="A74" s="156" t="s">
        <v>64</v>
      </c>
      <c r="B74" s="79" t="s">
        <v>6</v>
      </c>
      <c r="C74" s="105">
        <v>7</v>
      </c>
      <c r="D74" s="18">
        <v>18000</v>
      </c>
      <c r="E74" s="18">
        <v>20000</v>
      </c>
      <c r="F74" s="18">
        <v>20000</v>
      </c>
      <c r="G74" s="18">
        <v>20000</v>
      </c>
      <c r="H74" s="18">
        <v>20000</v>
      </c>
      <c r="I74" s="18">
        <v>20000</v>
      </c>
      <c r="J74" s="18">
        <v>20000</v>
      </c>
      <c r="K74" s="18">
        <v>20000</v>
      </c>
      <c r="L74" s="18">
        <v>20000</v>
      </c>
      <c r="M74" s="18">
        <v>20000</v>
      </c>
      <c r="N74" s="18">
        <v>20000</v>
      </c>
      <c r="O74" s="18">
        <v>20000</v>
      </c>
      <c r="P74" s="20">
        <f t="shared" si="43"/>
        <v>17166.666666666668</v>
      </c>
    </row>
    <row r="75" spans="1:21" s="10" customFormat="1" ht="14.25" x14ac:dyDescent="0.25">
      <c r="A75" s="140" t="s">
        <v>49</v>
      </c>
      <c r="B75" s="79" t="s">
        <v>6</v>
      </c>
      <c r="C75" s="105">
        <v>3</v>
      </c>
      <c r="D75" s="18">
        <v>2000</v>
      </c>
      <c r="E75" s="18">
        <v>2000</v>
      </c>
      <c r="F75" s="18">
        <v>2000</v>
      </c>
      <c r="G75" s="18">
        <v>2000</v>
      </c>
      <c r="H75" s="18">
        <v>2000</v>
      </c>
      <c r="I75" s="18">
        <v>2000</v>
      </c>
      <c r="J75" s="18">
        <v>2000</v>
      </c>
      <c r="K75" s="18">
        <v>2000</v>
      </c>
      <c r="L75" s="18">
        <v>2000</v>
      </c>
      <c r="M75" s="18">
        <v>2000</v>
      </c>
      <c r="N75" s="18">
        <v>2000</v>
      </c>
      <c r="O75" s="18">
        <v>2000</v>
      </c>
      <c r="P75" s="20">
        <f t="shared" si="43"/>
        <v>1333.3333333333335</v>
      </c>
    </row>
    <row r="76" spans="1:21" s="10" customFormat="1" ht="14.25" x14ac:dyDescent="0.25">
      <c r="A76" s="140"/>
      <c r="B76" s="79" t="s">
        <v>6</v>
      </c>
      <c r="C76" s="105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20">
        <f t="shared" si="43"/>
        <v>0</v>
      </c>
    </row>
    <row r="77" spans="1:21" s="10" customFormat="1" ht="14.25" x14ac:dyDescent="0.25">
      <c r="A77" s="140"/>
      <c r="B77" s="79" t="s">
        <v>6</v>
      </c>
      <c r="C77" s="105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20">
        <f t="shared" si="43"/>
        <v>0</v>
      </c>
    </row>
    <row r="78" spans="1:21" s="10" customFormat="1" ht="14.25" x14ac:dyDescent="0.25">
      <c r="A78" s="140"/>
      <c r="B78" s="79" t="s">
        <v>6</v>
      </c>
      <c r="C78" s="105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20">
        <f t="shared" si="43"/>
        <v>0</v>
      </c>
    </row>
    <row r="79" spans="1:21" s="10" customFormat="1" ht="14.25" x14ac:dyDescent="0.25">
      <c r="A79" s="141" t="s">
        <v>4</v>
      </c>
      <c r="B79" s="79" t="s">
        <v>6</v>
      </c>
      <c r="C79" s="105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20">
        <f t="shared" si="43"/>
        <v>0</v>
      </c>
    </row>
    <row r="80" spans="1:21" s="10" customFormat="1" x14ac:dyDescent="0.25">
      <c r="A80" s="101" t="s">
        <v>52</v>
      </c>
      <c r="B80" s="102" t="s">
        <v>6</v>
      </c>
      <c r="C80" s="103"/>
      <c r="D80" s="104">
        <f t="shared" ref="D80:O80" si="44">SUM(D81:D87)</f>
        <v>269.84126984126988</v>
      </c>
      <c r="E80" s="104">
        <f t="shared" si="44"/>
        <v>293.65079365079367</v>
      </c>
      <c r="F80" s="104">
        <f t="shared" si="44"/>
        <v>293.65079365079367</v>
      </c>
      <c r="G80" s="104">
        <f t="shared" si="44"/>
        <v>293.65079365079367</v>
      </c>
      <c r="H80" s="104">
        <f t="shared" si="44"/>
        <v>293.65079365079367</v>
      </c>
      <c r="I80" s="104">
        <f t="shared" si="44"/>
        <v>293.65079365079367</v>
      </c>
      <c r="J80" s="104">
        <f t="shared" si="44"/>
        <v>293.65079365079367</v>
      </c>
      <c r="K80" s="104">
        <f t="shared" si="44"/>
        <v>293.65079365079367</v>
      </c>
      <c r="L80" s="104">
        <f t="shared" si="44"/>
        <v>293.65079365079367</v>
      </c>
      <c r="M80" s="104">
        <f t="shared" si="44"/>
        <v>293.65079365079367</v>
      </c>
      <c r="N80" s="104">
        <f t="shared" si="44"/>
        <v>293.65079365079367</v>
      </c>
      <c r="O80" s="104">
        <f t="shared" si="44"/>
        <v>293.65079365079367</v>
      </c>
    </row>
    <row r="81" spans="1:17" s="10" customFormat="1" ht="14.25" x14ac:dyDescent="0.25">
      <c r="A81" s="96" t="str">
        <f t="shared" ref="A81:A87" si="45">IF(A73&gt;0,A73,"")</f>
        <v>Помещения</v>
      </c>
      <c r="B81" s="79" t="s">
        <v>6</v>
      </c>
      <c r="C81" s="106"/>
      <c r="D81" s="20">
        <f t="shared" ref="D81:O81" si="46">IF($C73&gt;0,D73/$C$73/12,0)</f>
        <v>0</v>
      </c>
      <c r="E81" s="20">
        <f t="shared" si="46"/>
        <v>0</v>
      </c>
      <c r="F81" s="20">
        <f t="shared" si="46"/>
        <v>0</v>
      </c>
      <c r="G81" s="20">
        <f t="shared" si="46"/>
        <v>0</v>
      </c>
      <c r="H81" s="20">
        <f t="shared" si="46"/>
        <v>0</v>
      </c>
      <c r="I81" s="20">
        <f t="shared" si="46"/>
        <v>0</v>
      </c>
      <c r="J81" s="20">
        <f t="shared" si="46"/>
        <v>0</v>
      </c>
      <c r="K81" s="20">
        <f t="shared" si="46"/>
        <v>0</v>
      </c>
      <c r="L81" s="20">
        <f t="shared" si="46"/>
        <v>0</v>
      </c>
      <c r="M81" s="20">
        <f t="shared" si="46"/>
        <v>0</v>
      </c>
      <c r="N81" s="20">
        <f t="shared" si="46"/>
        <v>0</v>
      </c>
      <c r="O81" s="20">
        <f t="shared" si="46"/>
        <v>0</v>
      </c>
    </row>
    <row r="82" spans="1:17" s="10" customFormat="1" ht="14.25" x14ac:dyDescent="0.25">
      <c r="A82" s="96" t="str">
        <f t="shared" si="45"/>
        <v>Специализированное оборудование</v>
      </c>
      <c r="B82" s="79" t="s">
        <v>6</v>
      </c>
      <c r="C82" s="106"/>
      <c r="D82" s="20">
        <f t="shared" ref="D82:O82" si="47">IF($C74&gt;0,D74/$C$74/12,0)</f>
        <v>214.28571428571431</v>
      </c>
      <c r="E82" s="20">
        <f t="shared" si="47"/>
        <v>238.0952380952381</v>
      </c>
      <c r="F82" s="20">
        <f t="shared" si="47"/>
        <v>238.0952380952381</v>
      </c>
      <c r="G82" s="20">
        <f t="shared" si="47"/>
        <v>238.0952380952381</v>
      </c>
      <c r="H82" s="20">
        <f t="shared" si="47"/>
        <v>238.0952380952381</v>
      </c>
      <c r="I82" s="20">
        <f t="shared" si="47"/>
        <v>238.0952380952381</v>
      </c>
      <c r="J82" s="20">
        <f t="shared" si="47"/>
        <v>238.0952380952381</v>
      </c>
      <c r="K82" s="20">
        <f t="shared" si="47"/>
        <v>238.0952380952381</v>
      </c>
      <c r="L82" s="20">
        <f t="shared" si="47"/>
        <v>238.0952380952381</v>
      </c>
      <c r="M82" s="20">
        <f t="shared" si="47"/>
        <v>238.0952380952381</v>
      </c>
      <c r="N82" s="20">
        <f t="shared" si="47"/>
        <v>238.0952380952381</v>
      </c>
      <c r="O82" s="20">
        <f t="shared" si="47"/>
        <v>238.0952380952381</v>
      </c>
    </row>
    <row r="83" spans="1:17" s="10" customFormat="1" ht="14.25" x14ac:dyDescent="0.25">
      <c r="A83" s="96" t="str">
        <f t="shared" si="45"/>
        <v>Сайт</v>
      </c>
      <c r="B83" s="79" t="s">
        <v>6</v>
      </c>
      <c r="C83" s="106"/>
      <c r="D83" s="20">
        <f t="shared" ref="D83:O83" si="48">IF($C75&gt;0,D75/$C$75/12,0)</f>
        <v>55.55555555555555</v>
      </c>
      <c r="E83" s="20">
        <f t="shared" si="48"/>
        <v>55.55555555555555</v>
      </c>
      <c r="F83" s="20">
        <f t="shared" si="48"/>
        <v>55.55555555555555</v>
      </c>
      <c r="G83" s="20">
        <f t="shared" si="48"/>
        <v>55.55555555555555</v>
      </c>
      <c r="H83" s="20">
        <f t="shared" si="48"/>
        <v>55.55555555555555</v>
      </c>
      <c r="I83" s="20">
        <f t="shared" si="48"/>
        <v>55.55555555555555</v>
      </c>
      <c r="J83" s="20">
        <f t="shared" si="48"/>
        <v>55.55555555555555</v>
      </c>
      <c r="K83" s="20">
        <f t="shared" si="48"/>
        <v>55.55555555555555</v>
      </c>
      <c r="L83" s="20">
        <f t="shared" si="48"/>
        <v>55.55555555555555</v>
      </c>
      <c r="M83" s="20">
        <f t="shared" si="48"/>
        <v>55.55555555555555</v>
      </c>
      <c r="N83" s="20">
        <f t="shared" si="48"/>
        <v>55.55555555555555</v>
      </c>
      <c r="O83" s="20">
        <f t="shared" si="48"/>
        <v>55.55555555555555</v>
      </c>
    </row>
    <row r="84" spans="1:17" s="10" customFormat="1" ht="14.25" x14ac:dyDescent="0.25">
      <c r="A84" s="147" t="str">
        <f t="shared" si="45"/>
        <v/>
      </c>
      <c r="B84" s="79" t="s">
        <v>6</v>
      </c>
      <c r="C84" s="106"/>
      <c r="D84" s="20">
        <f t="shared" ref="D84:O84" si="49">IF($C76&gt;0,D76/$C$76/12,0)</f>
        <v>0</v>
      </c>
      <c r="E84" s="20">
        <f t="shared" si="49"/>
        <v>0</v>
      </c>
      <c r="F84" s="20">
        <f t="shared" si="49"/>
        <v>0</v>
      </c>
      <c r="G84" s="20">
        <f t="shared" si="49"/>
        <v>0</v>
      </c>
      <c r="H84" s="20">
        <f t="shared" si="49"/>
        <v>0</v>
      </c>
      <c r="I84" s="20">
        <f t="shared" si="49"/>
        <v>0</v>
      </c>
      <c r="J84" s="20">
        <f t="shared" si="49"/>
        <v>0</v>
      </c>
      <c r="K84" s="20">
        <f t="shared" si="49"/>
        <v>0</v>
      </c>
      <c r="L84" s="20">
        <f t="shared" si="49"/>
        <v>0</v>
      </c>
      <c r="M84" s="20">
        <f t="shared" si="49"/>
        <v>0</v>
      </c>
      <c r="N84" s="20">
        <f t="shared" si="49"/>
        <v>0</v>
      </c>
      <c r="O84" s="20">
        <f t="shared" si="49"/>
        <v>0</v>
      </c>
    </row>
    <row r="85" spans="1:17" s="10" customFormat="1" ht="14.25" x14ac:dyDescent="0.25">
      <c r="A85" s="147" t="str">
        <f t="shared" si="45"/>
        <v/>
      </c>
      <c r="B85" s="79" t="s">
        <v>6</v>
      </c>
      <c r="C85" s="106"/>
      <c r="D85" s="20">
        <f t="shared" ref="D85:O85" si="50">IF($C77&gt;0,D77/$C$77/12,0)</f>
        <v>0</v>
      </c>
      <c r="E85" s="20">
        <f t="shared" si="50"/>
        <v>0</v>
      </c>
      <c r="F85" s="20">
        <f t="shared" si="50"/>
        <v>0</v>
      </c>
      <c r="G85" s="20">
        <f t="shared" si="50"/>
        <v>0</v>
      </c>
      <c r="H85" s="20">
        <f t="shared" si="50"/>
        <v>0</v>
      </c>
      <c r="I85" s="20">
        <f t="shared" si="50"/>
        <v>0</v>
      </c>
      <c r="J85" s="20">
        <f t="shared" si="50"/>
        <v>0</v>
      </c>
      <c r="K85" s="20">
        <f t="shared" si="50"/>
        <v>0</v>
      </c>
      <c r="L85" s="20">
        <f t="shared" si="50"/>
        <v>0</v>
      </c>
      <c r="M85" s="20">
        <f t="shared" si="50"/>
        <v>0</v>
      </c>
      <c r="N85" s="20">
        <f t="shared" si="50"/>
        <v>0</v>
      </c>
      <c r="O85" s="20">
        <f t="shared" si="50"/>
        <v>0</v>
      </c>
    </row>
    <row r="86" spans="1:17" s="10" customFormat="1" ht="14.25" x14ac:dyDescent="0.25">
      <c r="A86" s="147" t="str">
        <f t="shared" si="45"/>
        <v/>
      </c>
      <c r="B86" s="79" t="s">
        <v>6</v>
      </c>
      <c r="C86" s="106"/>
      <c r="D86" s="20">
        <f t="shared" ref="D86:O86" si="51">IF($C78&gt;0,D78/$C$78/12,0)</f>
        <v>0</v>
      </c>
      <c r="E86" s="20">
        <f t="shared" si="51"/>
        <v>0</v>
      </c>
      <c r="F86" s="20">
        <f t="shared" si="51"/>
        <v>0</v>
      </c>
      <c r="G86" s="20">
        <f t="shared" si="51"/>
        <v>0</v>
      </c>
      <c r="H86" s="20">
        <f t="shared" si="51"/>
        <v>0</v>
      </c>
      <c r="I86" s="20">
        <f t="shared" si="51"/>
        <v>0</v>
      </c>
      <c r="J86" s="20">
        <f t="shared" si="51"/>
        <v>0</v>
      </c>
      <c r="K86" s="20">
        <f t="shared" si="51"/>
        <v>0</v>
      </c>
      <c r="L86" s="20">
        <f t="shared" si="51"/>
        <v>0</v>
      </c>
      <c r="M86" s="20">
        <f t="shared" si="51"/>
        <v>0</v>
      </c>
      <c r="N86" s="20">
        <f t="shared" si="51"/>
        <v>0</v>
      </c>
      <c r="O86" s="20">
        <f t="shared" si="51"/>
        <v>0</v>
      </c>
    </row>
    <row r="87" spans="1:17" s="10" customFormat="1" ht="14.25" x14ac:dyDescent="0.25">
      <c r="A87" s="152" t="str">
        <f t="shared" si="45"/>
        <v>и т.д.</v>
      </c>
      <c r="B87" s="107" t="s">
        <v>6</v>
      </c>
      <c r="C87" s="108"/>
      <c r="D87" s="109">
        <f t="shared" ref="D87:O87" si="52">IF($C79&gt;0,D79/$C$79/12,0)</f>
        <v>0</v>
      </c>
      <c r="E87" s="109">
        <f t="shared" si="52"/>
        <v>0</v>
      </c>
      <c r="F87" s="109">
        <f t="shared" si="52"/>
        <v>0</v>
      </c>
      <c r="G87" s="109">
        <f t="shared" si="52"/>
        <v>0</v>
      </c>
      <c r="H87" s="109">
        <f t="shared" si="52"/>
        <v>0</v>
      </c>
      <c r="I87" s="109">
        <f t="shared" si="52"/>
        <v>0</v>
      </c>
      <c r="J87" s="109">
        <f t="shared" si="52"/>
        <v>0</v>
      </c>
      <c r="K87" s="109">
        <f t="shared" si="52"/>
        <v>0</v>
      </c>
      <c r="L87" s="109">
        <f t="shared" si="52"/>
        <v>0</v>
      </c>
      <c r="M87" s="109">
        <f t="shared" si="52"/>
        <v>0</v>
      </c>
      <c r="N87" s="109">
        <f t="shared" si="52"/>
        <v>0</v>
      </c>
      <c r="O87" s="109">
        <f t="shared" si="52"/>
        <v>0</v>
      </c>
    </row>
    <row r="88" spans="1:17" s="10" customFormat="1" ht="14.25" x14ac:dyDescent="0.25">
      <c r="A88" s="21"/>
      <c r="B88" s="79"/>
      <c r="C88" s="106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7" s="10" customFormat="1" x14ac:dyDescent="0.25">
      <c r="A89" s="24"/>
      <c r="B89" s="46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6"/>
      <c r="O89" s="110" t="s">
        <v>22</v>
      </c>
    </row>
    <row r="90" spans="1:17" s="10" customFormat="1" ht="31.5" x14ac:dyDescent="0.25">
      <c r="A90" s="126" t="s">
        <v>44</v>
      </c>
      <c r="B90" s="44" t="s">
        <v>7</v>
      </c>
      <c r="C90" s="45"/>
      <c r="D90" s="112">
        <v>1</v>
      </c>
      <c r="E90" s="112">
        <v>2</v>
      </c>
      <c r="F90" s="112">
        <v>3</v>
      </c>
      <c r="G90" s="112">
        <v>4</v>
      </c>
      <c r="H90" s="112">
        <v>5</v>
      </c>
      <c r="I90" s="112">
        <v>6</v>
      </c>
      <c r="J90" s="112">
        <v>7</v>
      </c>
      <c r="K90" s="112">
        <v>8</v>
      </c>
      <c r="L90" s="112">
        <v>9</v>
      </c>
      <c r="M90" s="112">
        <v>10</v>
      </c>
      <c r="N90" s="112">
        <v>11</v>
      </c>
      <c r="O90" s="112">
        <v>12</v>
      </c>
      <c r="Q90" s="12"/>
    </row>
    <row r="91" spans="1:17" s="12" customFormat="1" x14ac:dyDescent="0.25">
      <c r="A91" s="66" t="s">
        <v>31</v>
      </c>
      <c r="B91" s="67" t="s">
        <v>6</v>
      </c>
      <c r="C91" s="68"/>
      <c r="D91" s="68">
        <v>0</v>
      </c>
      <c r="E91" s="68">
        <f t="shared" ref="E91:M91" si="53">D150</f>
        <v>878.02083333333212</v>
      </c>
      <c r="F91" s="68">
        <f t="shared" si="53"/>
        <v>-1393.4583333333344</v>
      </c>
      <c r="G91" s="68">
        <f t="shared" si="53"/>
        <v>-1497.6875000000009</v>
      </c>
      <c r="H91" s="68">
        <f t="shared" si="53"/>
        <v>-901.41666666666788</v>
      </c>
      <c r="I91" s="68">
        <f t="shared" si="53"/>
        <v>-86.645833333334849</v>
      </c>
      <c r="J91" s="68">
        <f t="shared" si="53"/>
        <v>1636.6249999999982</v>
      </c>
      <c r="K91" s="68">
        <f t="shared" si="53"/>
        <v>2390.8958333333312</v>
      </c>
      <c r="L91" s="68">
        <f t="shared" si="53"/>
        <v>3945.6666666666642</v>
      </c>
      <c r="M91" s="68">
        <f t="shared" si="53"/>
        <v>4069.1874999999977</v>
      </c>
      <c r="N91" s="68">
        <f t="shared" ref="N91:O91" si="54">M150</f>
        <v>4507.4583333333303</v>
      </c>
      <c r="O91" s="68">
        <f t="shared" si="54"/>
        <v>5203.7291666666633</v>
      </c>
      <c r="P91" s="10"/>
      <c r="Q91" s="10"/>
    </row>
    <row r="92" spans="1:17" s="10" customFormat="1" ht="30" x14ac:dyDescent="0.25">
      <c r="A92" s="32" t="s">
        <v>84</v>
      </c>
      <c r="B92" s="49" t="s">
        <v>6</v>
      </c>
      <c r="C92" s="33"/>
      <c r="D92" s="34">
        <f>SUM(D93:D97)</f>
        <v>950</v>
      </c>
      <c r="E92" s="34">
        <f t="shared" ref="E92:O92" si="55">SUM(E93:E97)</f>
        <v>2850</v>
      </c>
      <c r="F92" s="34">
        <f t="shared" si="55"/>
        <v>3400</v>
      </c>
      <c r="G92" s="34">
        <f t="shared" si="55"/>
        <v>5300</v>
      </c>
      <c r="H92" s="34">
        <f t="shared" si="55"/>
        <v>5600</v>
      </c>
      <c r="I92" s="34">
        <f t="shared" si="55"/>
        <v>7900</v>
      </c>
      <c r="J92" s="34">
        <f t="shared" si="55"/>
        <v>5700</v>
      </c>
      <c r="K92" s="34">
        <f t="shared" si="55"/>
        <v>7600</v>
      </c>
      <c r="L92" s="34">
        <f t="shared" si="55"/>
        <v>3850</v>
      </c>
      <c r="M92" s="34">
        <f t="shared" si="55"/>
        <v>4900</v>
      </c>
      <c r="N92" s="34">
        <f t="shared" si="55"/>
        <v>5300</v>
      </c>
      <c r="O92" s="34">
        <f t="shared" si="55"/>
        <v>5700</v>
      </c>
    </row>
    <row r="93" spans="1:17" s="10" customFormat="1" ht="15" x14ac:dyDescent="0.25">
      <c r="A93" s="95" t="s">
        <v>0</v>
      </c>
      <c r="B93" s="79" t="s">
        <v>6</v>
      </c>
      <c r="C93" s="22"/>
      <c r="D93" s="17">
        <f t="shared" ref="D93:O93" si="56">D5</f>
        <v>950</v>
      </c>
      <c r="E93" s="17">
        <f t="shared" si="56"/>
        <v>2850</v>
      </c>
      <c r="F93" s="17">
        <f t="shared" si="56"/>
        <v>3400</v>
      </c>
      <c r="G93" s="17">
        <f t="shared" si="56"/>
        <v>5300</v>
      </c>
      <c r="H93" s="17">
        <f t="shared" si="56"/>
        <v>5600</v>
      </c>
      <c r="I93" s="17">
        <f t="shared" si="56"/>
        <v>7900</v>
      </c>
      <c r="J93" s="17">
        <f t="shared" si="56"/>
        <v>5700</v>
      </c>
      <c r="K93" s="17">
        <f t="shared" si="56"/>
        <v>7600</v>
      </c>
      <c r="L93" s="17">
        <f t="shared" si="56"/>
        <v>3850</v>
      </c>
      <c r="M93" s="17">
        <f t="shared" si="56"/>
        <v>4900</v>
      </c>
      <c r="N93" s="17">
        <f t="shared" si="56"/>
        <v>5300</v>
      </c>
      <c r="O93" s="17">
        <f t="shared" si="56"/>
        <v>5700</v>
      </c>
    </row>
    <row r="94" spans="1:17" s="10" customFormat="1" ht="15" x14ac:dyDescent="0.25">
      <c r="A94" s="95" t="s">
        <v>9</v>
      </c>
      <c r="B94" s="79" t="s">
        <v>6</v>
      </c>
      <c r="C94" s="22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9"/>
      <c r="O94" s="19"/>
    </row>
    <row r="95" spans="1:17" s="10" customFormat="1" ht="15" x14ac:dyDescent="0.25">
      <c r="A95" s="142"/>
      <c r="B95" s="79" t="s">
        <v>6</v>
      </c>
      <c r="C95" s="22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9"/>
      <c r="O95" s="19"/>
    </row>
    <row r="96" spans="1:17" s="10" customFormat="1" ht="15" x14ac:dyDescent="0.25">
      <c r="A96" s="142"/>
      <c r="B96" s="79" t="s">
        <v>6</v>
      </c>
      <c r="C96" s="22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9"/>
      <c r="O96" s="19"/>
    </row>
    <row r="97" spans="1:18" s="10" customFormat="1" ht="15" x14ac:dyDescent="0.25">
      <c r="A97" s="142" t="s">
        <v>4</v>
      </c>
      <c r="B97" s="79" t="s">
        <v>6</v>
      </c>
      <c r="C97" s="22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9"/>
      <c r="O97" s="19"/>
    </row>
    <row r="98" spans="1:18" s="10" customFormat="1" ht="30" x14ac:dyDescent="0.25">
      <c r="A98" s="32" t="s">
        <v>32</v>
      </c>
      <c r="B98" s="49" t="s">
        <v>6</v>
      </c>
      <c r="C98" s="33"/>
      <c r="D98" s="33">
        <f t="shared" ref="D98:O98" si="57">SUM(D99:D114)</f>
        <v>2071.979166666667</v>
      </c>
      <c r="E98" s="33">
        <f t="shared" si="57"/>
        <v>3121.4791666666665</v>
      </c>
      <c r="F98" s="33">
        <f t="shared" si="57"/>
        <v>3504.2291666666665</v>
      </c>
      <c r="G98" s="33">
        <f t="shared" si="57"/>
        <v>4703.729166666667</v>
      </c>
      <c r="H98" s="33">
        <f t="shared" si="57"/>
        <v>4785.229166666667</v>
      </c>
      <c r="I98" s="33">
        <f t="shared" si="57"/>
        <v>6176.729166666667</v>
      </c>
      <c r="J98" s="33">
        <f t="shared" si="57"/>
        <v>4945.729166666667</v>
      </c>
      <c r="K98" s="33">
        <f t="shared" si="57"/>
        <v>6045.229166666667</v>
      </c>
      <c r="L98" s="33">
        <f t="shared" si="57"/>
        <v>3726.4791666666665</v>
      </c>
      <c r="M98" s="33">
        <f t="shared" si="57"/>
        <v>4461.729166666667</v>
      </c>
      <c r="N98" s="33">
        <f t="shared" si="57"/>
        <v>4603.729166666667</v>
      </c>
      <c r="O98" s="33">
        <f t="shared" si="57"/>
        <v>4845.729166666667</v>
      </c>
    </row>
    <row r="99" spans="1:18" s="10" customFormat="1" ht="28.5" x14ac:dyDescent="0.25">
      <c r="A99" s="96" t="s">
        <v>69</v>
      </c>
      <c r="B99" s="79" t="s">
        <v>6</v>
      </c>
      <c r="C99" s="22"/>
      <c r="D99" s="17">
        <f t="shared" ref="D99:O99" si="58">SUM(D30:D32)</f>
        <v>289.75</v>
      </c>
      <c r="E99" s="17">
        <f t="shared" si="58"/>
        <v>869.25</v>
      </c>
      <c r="F99" s="17">
        <f t="shared" si="58"/>
        <v>1037</v>
      </c>
      <c r="G99" s="17">
        <f t="shared" si="58"/>
        <v>1616.5</v>
      </c>
      <c r="H99" s="17">
        <f t="shared" si="58"/>
        <v>1708</v>
      </c>
      <c r="I99" s="17">
        <f t="shared" si="58"/>
        <v>2409.5</v>
      </c>
      <c r="J99" s="17">
        <f t="shared" si="58"/>
        <v>1738.5</v>
      </c>
      <c r="K99" s="17">
        <f t="shared" si="58"/>
        <v>2318</v>
      </c>
      <c r="L99" s="17">
        <f t="shared" si="58"/>
        <v>1174.25</v>
      </c>
      <c r="M99" s="17">
        <f t="shared" si="58"/>
        <v>1494.5</v>
      </c>
      <c r="N99" s="17">
        <f t="shared" si="58"/>
        <v>1616.5</v>
      </c>
      <c r="O99" s="17">
        <f t="shared" si="58"/>
        <v>1738.5</v>
      </c>
    </row>
    <row r="100" spans="1:18" s="10" customFormat="1" ht="15" x14ac:dyDescent="0.25">
      <c r="A100" s="96" t="s">
        <v>55</v>
      </c>
      <c r="B100" s="79" t="s">
        <v>6</v>
      </c>
      <c r="C100" s="22"/>
      <c r="D100" s="17">
        <f t="shared" ref="D100:O100" si="59">D33+D42</f>
        <v>785</v>
      </c>
      <c r="E100" s="17">
        <f t="shared" si="59"/>
        <v>1355</v>
      </c>
      <c r="F100" s="17">
        <f t="shared" si="59"/>
        <v>1520</v>
      </c>
      <c r="G100" s="17">
        <f t="shared" si="59"/>
        <v>2090</v>
      </c>
      <c r="H100" s="17">
        <f t="shared" si="59"/>
        <v>2180</v>
      </c>
      <c r="I100" s="17">
        <f t="shared" si="59"/>
        <v>2870</v>
      </c>
      <c r="J100" s="17">
        <f t="shared" si="59"/>
        <v>2210</v>
      </c>
      <c r="K100" s="17">
        <f t="shared" si="59"/>
        <v>2780</v>
      </c>
      <c r="L100" s="17">
        <f t="shared" si="59"/>
        <v>1655</v>
      </c>
      <c r="M100" s="17">
        <f t="shared" si="59"/>
        <v>1970</v>
      </c>
      <c r="N100" s="17">
        <f t="shared" si="59"/>
        <v>2090</v>
      </c>
      <c r="O100" s="17">
        <f t="shared" si="59"/>
        <v>2210</v>
      </c>
    </row>
    <row r="101" spans="1:18" s="10" customFormat="1" ht="15" x14ac:dyDescent="0.25">
      <c r="A101" s="96" t="s">
        <v>48</v>
      </c>
      <c r="B101" s="79" t="s">
        <v>6</v>
      </c>
      <c r="C101" s="22"/>
      <c r="D101" s="17">
        <f t="shared" ref="D101:O101" si="60">SUM(D35:D36)</f>
        <v>0</v>
      </c>
      <c r="E101" s="17">
        <f t="shared" si="60"/>
        <v>0</v>
      </c>
      <c r="F101" s="17">
        <f t="shared" si="60"/>
        <v>0</v>
      </c>
      <c r="G101" s="17">
        <f t="shared" si="60"/>
        <v>0</v>
      </c>
      <c r="H101" s="17">
        <f t="shared" si="60"/>
        <v>0</v>
      </c>
      <c r="I101" s="17">
        <f t="shared" si="60"/>
        <v>0</v>
      </c>
      <c r="J101" s="17">
        <f t="shared" si="60"/>
        <v>0</v>
      </c>
      <c r="K101" s="17">
        <f t="shared" si="60"/>
        <v>0</v>
      </c>
      <c r="L101" s="17">
        <f t="shared" si="60"/>
        <v>0</v>
      </c>
      <c r="M101" s="17">
        <f t="shared" si="60"/>
        <v>0</v>
      </c>
      <c r="N101" s="17">
        <f t="shared" si="60"/>
        <v>0</v>
      </c>
      <c r="O101" s="17">
        <f t="shared" si="60"/>
        <v>0</v>
      </c>
    </row>
    <row r="102" spans="1:18" s="10" customFormat="1" ht="15" x14ac:dyDescent="0.25">
      <c r="A102" s="96" t="s">
        <v>51</v>
      </c>
      <c r="B102" s="79" t="s">
        <v>6</v>
      </c>
      <c r="C102" s="22"/>
      <c r="D102" s="17">
        <f t="shared" ref="D102:O102" si="61">D41</f>
        <v>400</v>
      </c>
      <c r="E102" s="17">
        <f t="shared" si="61"/>
        <v>400</v>
      </c>
      <c r="F102" s="17">
        <f t="shared" si="61"/>
        <v>400</v>
      </c>
      <c r="G102" s="17">
        <f t="shared" si="61"/>
        <v>400</v>
      </c>
      <c r="H102" s="17">
        <f t="shared" si="61"/>
        <v>400</v>
      </c>
      <c r="I102" s="17">
        <f t="shared" si="61"/>
        <v>400</v>
      </c>
      <c r="J102" s="17">
        <f t="shared" si="61"/>
        <v>400</v>
      </c>
      <c r="K102" s="17">
        <f t="shared" si="61"/>
        <v>400</v>
      </c>
      <c r="L102" s="17">
        <f t="shared" si="61"/>
        <v>400</v>
      </c>
      <c r="M102" s="17">
        <f t="shared" si="61"/>
        <v>400</v>
      </c>
      <c r="N102" s="17">
        <f t="shared" si="61"/>
        <v>400</v>
      </c>
      <c r="O102" s="17">
        <f t="shared" si="61"/>
        <v>400</v>
      </c>
    </row>
    <row r="103" spans="1:18" s="10" customFormat="1" ht="28.5" x14ac:dyDescent="0.25">
      <c r="A103" s="96" t="s">
        <v>83</v>
      </c>
      <c r="B103" s="79" t="s">
        <v>6</v>
      </c>
      <c r="C103" s="22"/>
      <c r="D103" s="17">
        <f t="shared" ref="D103:O103" si="62">SUM(D43:D45)</f>
        <v>150</v>
      </c>
      <c r="E103" s="17">
        <f t="shared" si="62"/>
        <v>50</v>
      </c>
      <c r="F103" s="17">
        <f t="shared" si="62"/>
        <v>50</v>
      </c>
      <c r="G103" s="17">
        <f t="shared" si="62"/>
        <v>150</v>
      </c>
      <c r="H103" s="17">
        <f t="shared" si="62"/>
        <v>50</v>
      </c>
      <c r="I103" s="17">
        <f t="shared" si="62"/>
        <v>50</v>
      </c>
      <c r="J103" s="17">
        <f t="shared" si="62"/>
        <v>150</v>
      </c>
      <c r="K103" s="17">
        <f t="shared" si="62"/>
        <v>50</v>
      </c>
      <c r="L103" s="17">
        <f t="shared" si="62"/>
        <v>50</v>
      </c>
      <c r="M103" s="17">
        <f t="shared" si="62"/>
        <v>150</v>
      </c>
      <c r="N103" s="17">
        <f t="shared" si="62"/>
        <v>50</v>
      </c>
      <c r="O103" s="17">
        <f t="shared" si="62"/>
        <v>50</v>
      </c>
      <c r="Q103" s="121"/>
      <c r="R103" s="121"/>
    </row>
    <row r="104" spans="1:18" s="10" customFormat="1" ht="15" x14ac:dyDescent="0.25">
      <c r="A104" s="96" t="s">
        <v>39</v>
      </c>
      <c r="B104" s="79" t="s">
        <v>6</v>
      </c>
      <c r="C104" s="22"/>
      <c r="D104" s="17">
        <f t="shared" ref="D104:O104" si="63">D46</f>
        <v>200</v>
      </c>
      <c r="E104" s="17">
        <f t="shared" si="63"/>
        <v>200</v>
      </c>
      <c r="F104" s="17">
        <f t="shared" si="63"/>
        <v>200</v>
      </c>
      <c r="G104" s="17">
        <f t="shared" si="63"/>
        <v>200</v>
      </c>
      <c r="H104" s="17">
        <f t="shared" si="63"/>
        <v>200</v>
      </c>
      <c r="I104" s="17">
        <f t="shared" si="63"/>
        <v>200</v>
      </c>
      <c r="J104" s="17">
        <f t="shared" si="63"/>
        <v>200</v>
      </c>
      <c r="K104" s="17">
        <f t="shared" si="63"/>
        <v>200</v>
      </c>
      <c r="L104" s="17">
        <f t="shared" si="63"/>
        <v>200</v>
      </c>
      <c r="M104" s="17">
        <f t="shared" si="63"/>
        <v>200</v>
      </c>
      <c r="N104" s="17">
        <f t="shared" si="63"/>
        <v>200</v>
      </c>
      <c r="O104" s="17">
        <f t="shared" si="63"/>
        <v>200</v>
      </c>
      <c r="R104" s="121"/>
    </row>
    <row r="105" spans="1:18" s="10" customFormat="1" ht="15" x14ac:dyDescent="0.25">
      <c r="A105" s="96" t="s">
        <v>5</v>
      </c>
      <c r="B105" s="79" t="s">
        <v>6</v>
      </c>
      <c r="C105" s="22"/>
      <c r="D105" s="17">
        <f t="shared" ref="D105:O105" si="64">D47</f>
        <v>98.416666666666671</v>
      </c>
      <c r="E105" s="17">
        <f t="shared" si="64"/>
        <v>98.416666666666671</v>
      </c>
      <c r="F105" s="17">
        <f t="shared" si="64"/>
        <v>98.416666666666671</v>
      </c>
      <c r="G105" s="17">
        <f t="shared" si="64"/>
        <v>98.416666666666671</v>
      </c>
      <c r="H105" s="17">
        <f t="shared" si="64"/>
        <v>98.416666666666671</v>
      </c>
      <c r="I105" s="17">
        <f t="shared" si="64"/>
        <v>98.416666666666671</v>
      </c>
      <c r="J105" s="17">
        <f t="shared" si="64"/>
        <v>98.416666666666671</v>
      </c>
      <c r="K105" s="17">
        <f t="shared" si="64"/>
        <v>98.416666666666671</v>
      </c>
      <c r="L105" s="17">
        <f t="shared" si="64"/>
        <v>98.416666666666671</v>
      </c>
      <c r="M105" s="17">
        <f t="shared" si="64"/>
        <v>98.416666666666671</v>
      </c>
      <c r="N105" s="17">
        <f t="shared" si="64"/>
        <v>98.416666666666671</v>
      </c>
      <c r="O105" s="17">
        <f t="shared" si="64"/>
        <v>98.416666666666671</v>
      </c>
    </row>
    <row r="106" spans="1:18" s="10" customFormat="1" ht="15" x14ac:dyDescent="0.25">
      <c r="A106" s="96" t="s">
        <v>38</v>
      </c>
      <c r="B106" s="79" t="s">
        <v>6</v>
      </c>
      <c r="C106" s="22"/>
      <c r="D106" s="17">
        <f t="shared" ref="D106:O106" si="65">D48</f>
        <v>49.208333333333336</v>
      </c>
      <c r="E106" s="17">
        <f t="shared" si="65"/>
        <v>49.208333333333336</v>
      </c>
      <c r="F106" s="17">
        <f t="shared" si="65"/>
        <v>49.208333333333336</v>
      </c>
      <c r="G106" s="17">
        <f t="shared" si="65"/>
        <v>49.208333333333336</v>
      </c>
      <c r="H106" s="17">
        <f t="shared" si="65"/>
        <v>49.208333333333336</v>
      </c>
      <c r="I106" s="17">
        <f t="shared" si="65"/>
        <v>49.208333333333336</v>
      </c>
      <c r="J106" s="17">
        <f t="shared" si="65"/>
        <v>49.208333333333336</v>
      </c>
      <c r="K106" s="17">
        <f t="shared" si="65"/>
        <v>49.208333333333336</v>
      </c>
      <c r="L106" s="17">
        <f t="shared" si="65"/>
        <v>49.208333333333336</v>
      </c>
      <c r="M106" s="17">
        <f t="shared" si="65"/>
        <v>49.208333333333336</v>
      </c>
      <c r="N106" s="17">
        <f t="shared" si="65"/>
        <v>49.208333333333336</v>
      </c>
      <c r="O106" s="17">
        <f t="shared" si="65"/>
        <v>49.208333333333336</v>
      </c>
    </row>
    <row r="107" spans="1:18" s="10" customFormat="1" ht="15" x14ac:dyDescent="0.25">
      <c r="A107" s="96" t="s">
        <v>40</v>
      </c>
      <c r="B107" s="79" t="s">
        <v>6</v>
      </c>
      <c r="C107" s="22"/>
      <c r="D107" s="17">
        <f t="shared" ref="D107:O107" si="66">SUM(D49:D55)</f>
        <v>24.604166666666668</v>
      </c>
      <c r="E107" s="17">
        <f t="shared" si="66"/>
        <v>24.604166666666668</v>
      </c>
      <c r="F107" s="17">
        <f t="shared" si="66"/>
        <v>74.604166666666671</v>
      </c>
      <c r="G107" s="17">
        <f t="shared" si="66"/>
        <v>24.604166666666668</v>
      </c>
      <c r="H107" s="17">
        <f t="shared" si="66"/>
        <v>24.604166666666668</v>
      </c>
      <c r="I107" s="17">
        <f t="shared" si="66"/>
        <v>24.604166666666668</v>
      </c>
      <c r="J107" s="17">
        <f t="shared" si="66"/>
        <v>24.604166666666668</v>
      </c>
      <c r="K107" s="17">
        <f t="shared" si="66"/>
        <v>74.604166666666671</v>
      </c>
      <c r="L107" s="17">
        <f t="shared" si="66"/>
        <v>24.604166666666668</v>
      </c>
      <c r="M107" s="17">
        <f t="shared" si="66"/>
        <v>24.604166666666668</v>
      </c>
      <c r="N107" s="17">
        <f t="shared" si="66"/>
        <v>24.604166666666668</v>
      </c>
      <c r="O107" s="17">
        <f t="shared" si="66"/>
        <v>24.604166666666668</v>
      </c>
    </row>
    <row r="108" spans="1:18" s="10" customFormat="1" ht="15" x14ac:dyDescent="0.25">
      <c r="A108" s="96" t="s">
        <v>50</v>
      </c>
      <c r="B108" s="79" t="s">
        <v>6</v>
      </c>
      <c r="C108" s="22"/>
      <c r="D108" s="20">
        <f t="shared" ref="D108:O108" si="67">D59</f>
        <v>75</v>
      </c>
      <c r="E108" s="20">
        <f t="shared" si="67"/>
        <v>75</v>
      </c>
      <c r="F108" s="20">
        <f t="shared" si="67"/>
        <v>75</v>
      </c>
      <c r="G108" s="20">
        <f t="shared" si="67"/>
        <v>75</v>
      </c>
      <c r="H108" s="20">
        <f t="shared" si="67"/>
        <v>75</v>
      </c>
      <c r="I108" s="20">
        <f t="shared" si="67"/>
        <v>75</v>
      </c>
      <c r="J108" s="20">
        <f t="shared" si="67"/>
        <v>75</v>
      </c>
      <c r="K108" s="20">
        <f t="shared" si="67"/>
        <v>75</v>
      </c>
      <c r="L108" s="20">
        <f t="shared" si="67"/>
        <v>75</v>
      </c>
      <c r="M108" s="20">
        <f t="shared" si="67"/>
        <v>75</v>
      </c>
      <c r="N108" s="20">
        <f t="shared" si="67"/>
        <v>75</v>
      </c>
      <c r="O108" s="20">
        <f t="shared" si="67"/>
        <v>75</v>
      </c>
    </row>
    <row r="109" spans="1:18" s="10" customFormat="1" ht="15" x14ac:dyDescent="0.25">
      <c r="A109" s="144"/>
      <c r="B109" s="79" t="s">
        <v>6</v>
      </c>
      <c r="C109" s="22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</row>
    <row r="110" spans="1:18" s="10" customFormat="1" ht="15" x14ac:dyDescent="0.25">
      <c r="A110" s="144"/>
      <c r="B110" s="79" t="s">
        <v>6</v>
      </c>
      <c r="C110" s="22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</row>
    <row r="111" spans="1:18" s="10" customFormat="1" ht="15" x14ac:dyDescent="0.25">
      <c r="A111" s="144"/>
      <c r="B111" s="79" t="s">
        <v>6</v>
      </c>
      <c r="C111" s="22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</row>
    <row r="112" spans="1:18" s="10" customFormat="1" ht="15" x14ac:dyDescent="0.25">
      <c r="A112" s="144"/>
      <c r="B112" s="79" t="s">
        <v>6</v>
      </c>
      <c r="C112" s="22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</row>
    <row r="113" spans="1:16" s="10" customFormat="1" ht="15" x14ac:dyDescent="0.25">
      <c r="A113" s="144"/>
      <c r="B113" s="79" t="s">
        <v>6</v>
      </c>
      <c r="C113" s="22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9"/>
      <c r="O113" s="19"/>
    </row>
    <row r="114" spans="1:16" s="10" customFormat="1" ht="15" x14ac:dyDescent="0.25">
      <c r="A114" s="144" t="s">
        <v>4</v>
      </c>
      <c r="B114" s="79" t="s">
        <v>6</v>
      </c>
      <c r="C114" s="22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9"/>
      <c r="O114" s="19"/>
    </row>
    <row r="115" spans="1:16" s="10" customFormat="1" ht="31.5" x14ac:dyDescent="0.25">
      <c r="A115" s="117" t="s">
        <v>36</v>
      </c>
      <c r="B115" s="77" t="s">
        <v>6</v>
      </c>
      <c r="C115" s="78"/>
      <c r="D115" s="78">
        <f t="shared" ref="D115:O115" si="68">D92-D98</f>
        <v>-1121.979166666667</v>
      </c>
      <c r="E115" s="78">
        <f t="shared" si="68"/>
        <v>-271.47916666666652</v>
      </c>
      <c r="F115" s="78">
        <f t="shared" si="68"/>
        <v>-104.22916666666652</v>
      </c>
      <c r="G115" s="78">
        <f t="shared" si="68"/>
        <v>596.27083333333303</v>
      </c>
      <c r="H115" s="78">
        <f t="shared" si="68"/>
        <v>814.77083333333303</v>
      </c>
      <c r="I115" s="78">
        <f t="shared" si="68"/>
        <v>1723.270833333333</v>
      </c>
      <c r="J115" s="78">
        <f t="shared" si="68"/>
        <v>754.27083333333303</v>
      </c>
      <c r="K115" s="78">
        <f t="shared" si="68"/>
        <v>1554.770833333333</v>
      </c>
      <c r="L115" s="78">
        <f t="shared" si="68"/>
        <v>123.52083333333348</v>
      </c>
      <c r="M115" s="78">
        <f t="shared" si="68"/>
        <v>438.27083333333303</v>
      </c>
      <c r="N115" s="78">
        <f t="shared" si="68"/>
        <v>696.27083333333303</v>
      </c>
      <c r="O115" s="78">
        <f t="shared" si="68"/>
        <v>854.27083333333303</v>
      </c>
    </row>
    <row r="116" spans="1:16" s="10" customFormat="1" ht="30" x14ac:dyDescent="0.25">
      <c r="A116" s="36" t="s">
        <v>82</v>
      </c>
      <c r="B116" s="49" t="s">
        <v>6</v>
      </c>
      <c r="C116" s="34"/>
      <c r="D116" s="34">
        <f>SUM(D117:D122)</f>
        <v>0</v>
      </c>
      <c r="E116" s="34">
        <f t="shared" ref="E116:O116" si="69">SUM(E117:E122)</f>
        <v>0</v>
      </c>
      <c r="F116" s="34">
        <f t="shared" si="69"/>
        <v>0</v>
      </c>
      <c r="G116" s="34">
        <f t="shared" si="69"/>
        <v>0</v>
      </c>
      <c r="H116" s="34">
        <f t="shared" si="69"/>
        <v>0</v>
      </c>
      <c r="I116" s="34">
        <f t="shared" si="69"/>
        <v>0</v>
      </c>
      <c r="J116" s="34">
        <f t="shared" si="69"/>
        <v>0</v>
      </c>
      <c r="K116" s="34">
        <f t="shared" si="69"/>
        <v>0</v>
      </c>
      <c r="L116" s="34">
        <f t="shared" si="69"/>
        <v>0</v>
      </c>
      <c r="M116" s="34">
        <f t="shared" si="69"/>
        <v>0</v>
      </c>
      <c r="N116" s="34">
        <f t="shared" si="69"/>
        <v>0</v>
      </c>
      <c r="O116" s="34">
        <f t="shared" si="69"/>
        <v>0</v>
      </c>
    </row>
    <row r="117" spans="1:16" s="10" customFormat="1" ht="14.25" x14ac:dyDescent="0.25">
      <c r="A117" s="90" t="s">
        <v>10</v>
      </c>
      <c r="B117" s="79" t="s">
        <v>6</v>
      </c>
      <c r="C117" s="17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9"/>
      <c r="O117" s="19"/>
    </row>
    <row r="118" spans="1:16" s="10" customFormat="1" ht="14.25" x14ac:dyDescent="0.25">
      <c r="A118" s="143"/>
      <c r="B118" s="79" t="s">
        <v>6</v>
      </c>
      <c r="C118" s="17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9"/>
      <c r="O118" s="19"/>
    </row>
    <row r="119" spans="1:16" s="10" customFormat="1" ht="14.25" x14ac:dyDescent="0.25">
      <c r="A119" s="143"/>
      <c r="B119" s="79" t="s">
        <v>6</v>
      </c>
      <c r="C119" s="17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9"/>
      <c r="O119" s="19"/>
    </row>
    <row r="120" spans="1:16" s="10" customFormat="1" ht="14.25" x14ac:dyDescent="0.25">
      <c r="A120" s="143"/>
      <c r="B120" s="79" t="s">
        <v>6</v>
      </c>
      <c r="C120" s="17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9"/>
      <c r="O120" s="19"/>
    </row>
    <row r="121" spans="1:16" s="10" customFormat="1" ht="14.25" x14ac:dyDescent="0.25">
      <c r="A121" s="143"/>
      <c r="B121" s="79" t="s">
        <v>6</v>
      </c>
      <c r="C121" s="17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9"/>
      <c r="O121" s="19"/>
    </row>
    <row r="122" spans="1:16" s="10" customFormat="1" ht="14.25" x14ac:dyDescent="0.25">
      <c r="A122" s="143" t="s">
        <v>4</v>
      </c>
      <c r="B122" s="79" t="s">
        <v>6</v>
      </c>
      <c r="C122" s="17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9"/>
      <c r="O122" s="19"/>
    </row>
    <row r="123" spans="1:16" s="10" customFormat="1" ht="30" x14ac:dyDescent="0.25">
      <c r="A123" s="36" t="s">
        <v>33</v>
      </c>
      <c r="B123" s="49" t="s">
        <v>6</v>
      </c>
      <c r="C123" s="34"/>
      <c r="D123" s="34">
        <f>SUM(D124:D130)</f>
        <v>20000</v>
      </c>
      <c r="E123" s="34">
        <f t="shared" ref="E123:O123" si="70">SUM(E124:E130)</f>
        <v>2000</v>
      </c>
      <c r="F123" s="34">
        <f t="shared" si="70"/>
        <v>0</v>
      </c>
      <c r="G123" s="34">
        <f t="shared" si="70"/>
        <v>0</v>
      </c>
      <c r="H123" s="34">
        <f t="shared" si="70"/>
        <v>0</v>
      </c>
      <c r="I123" s="34">
        <f t="shared" si="70"/>
        <v>0</v>
      </c>
      <c r="J123" s="34">
        <f t="shared" si="70"/>
        <v>0</v>
      </c>
      <c r="K123" s="34">
        <f t="shared" si="70"/>
        <v>0</v>
      </c>
      <c r="L123" s="34">
        <f t="shared" si="70"/>
        <v>0</v>
      </c>
      <c r="M123" s="34">
        <f t="shared" si="70"/>
        <v>0</v>
      </c>
      <c r="N123" s="34">
        <f t="shared" si="70"/>
        <v>0</v>
      </c>
      <c r="O123" s="34">
        <f t="shared" si="70"/>
        <v>0</v>
      </c>
    </row>
    <row r="124" spans="1:16" s="10" customFormat="1" ht="15" x14ac:dyDescent="0.25">
      <c r="A124" s="90" t="s">
        <v>11</v>
      </c>
      <c r="B124" s="79" t="s">
        <v>6</v>
      </c>
      <c r="C124" s="17"/>
      <c r="D124" s="18">
        <v>20000</v>
      </c>
      <c r="E124" s="18">
        <v>2000</v>
      </c>
      <c r="F124" s="18"/>
      <c r="G124" s="18"/>
      <c r="H124" s="18"/>
      <c r="I124" s="18"/>
      <c r="J124" s="18"/>
      <c r="K124" s="18"/>
      <c r="L124" s="18"/>
      <c r="M124" s="18"/>
      <c r="N124" s="19"/>
      <c r="O124" s="19"/>
      <c r="P124"/>
    </row>
    <row r="125" spans="1:16" s="10" customFormat="1" ht="15" x14ac:dyDescent="0.25">
      <c r="A125" s="143"/>
      <c r="B125" s="79" t="s">
        <v>6</v>
      </c>
      <c r="C125" s="17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9"/>
      <c r="O125" s="19"/>
      <c r="P125"/>
    </row>
    <row r="126" spans="1:16" s="10" customFormat="1" ht="15" x14ac:dyDescent="0.25">
      <c r="A126" s="143"/>
      <c r="B126" s="79" t="s">
        <v>6</v>
      </c>
      <c r="C126" s="17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9"/>
      <c r="O126" s="19"/>
      <c r="P126"/>
    </row>
    <row r="127" spans="1:16" s="10" customFormat="1" ht="15" x14ac:dyDescent="0.25">
      <c r="A127" s="143"/>
      <c r="B127" s="79" t="s">
        <v>6</v>
      </c>
      <c r="C127" s="17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9"/>
      <c r="O127" s="19"/>
      <c r="P127"/>
    </row>
    <row r="128" spans="1:16" s="10" customFormat="1" ht="15" x14ac:dyDescent="0.25">
      <c r="A128" s="143"/>
      <c r="B128" s="79" t="s">
        <v>6</v>
      </c>
      <c r="C128" s="17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9"/>
      <c r="O128" s="19"/>
      <c r="P128"/>
    </row>
    <row r="129" spans="1:16" s="10" customFormat="1" ht="14.25" x14ac:dyDescent="0.25">
      <c r="A129" s="143" t="s">
        <v>4</v>
      </c>
      <c r="B129" s="79" t="s">
        <v>6</v>
      </c>
      <c r="C129" s="17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9"/>
      <c r="O129" s="19"/>
      <c r="P129" s="41"/>
    </row>
    <row r="130" spans="1:16" s="10" customFormat="1" ht="14.25" x14ac:dyDescent="0.25">
      <c r="A130" s="143" t="s">
        <v>4</v>
      </c>
      <c r="B130" s="79" t="s">
        <v>6</v>
      </c>
      <c r="C130" s="17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9"/>
      <c r="O130" s="19"/>
    </row>
    <row r="131" spans="1:16" s="10" customFormat="1" ht="31.5" x14ac:dyDescent="0.25">
      <c r="A131" s="117" t="s">
        <v>37</v>
      </c>
      <c r="B131" s="77" t="s">
        <v>6</v>
      </c>
      <c r="C131" s="78"/>
      <c r="D131" s="78">
        <f>D116-D123</f>
        <v>-20000</v>
      </c>
      <c r="E131" s="78">
        <f t="shared" ref="E131:O131" si="71">E116-E123</f>
        <v>-2000</v>
      </c>
      <c r="F131" s="78">
        <f t="shared" si="71"/>
        <v>0</v>
      </c>
      <c r="G131" s="78">
        <f t="shared" si="71"/>
        <v>0</v>
      </c>
      <c r="H131" s="78">
        <f t="shared" si="71"/>
        <v>0</v>
      </c>
      <c r="I131" s="78">
        <f t="shared" si="71"/>
        <v>0</v>
      </c>
      <c r="J131" s="78">
        <f t="shared" si="71"/>
        <v>0</v>
      </c>
      <c r="K131" s="78">
        <f t="shared" si="71"/>
        <v>0</v>
      </c>
      <c r="L131" s="78">
        <f t="shared" si="71"/>
        <v>0</v>
      </c>
      <c r="M131" s="78">
        <f t="shared" si="71"/>
        <v>0</v>
      </c>
      <c r="N131" s="78">
        <f t="shared" si="71"/>
        <v>0</v>
      </c>
      <c r="O131" s="78">
        <f t="shared" si="71"/>
        <v>0</v>
      </c>
    </row>
    <row r="132" spans="1:16" s="10" customFormat="1" ht="15" x14ac:dyDescent="0.25">
      <c r="A132" s="35" t="s">
        <v>81</v>
      </c>
      <c r="B132" s="49" t="s">
        <v>6</v>
      </c>
      <c r="C132" s="34"/>
      <c r="D132" s="34">
        <f>SUM(D133:D139)</f>
        <v>22000</v>
      </c>
      <c r="E132" s="34">
        <f t="shared" ref="E132:O132" si="72">SUM(E133:E139)</f>
        <v>0</v>
      </c>
      <c r="F132" s="34">
        <f t="shared" si="72"/>
        <v>0</v>
      </c>
      <c r="G132" s="34">
        <f t="shared" si="72"/>
        <v>0</v>
      </c>
      <c r="H132" s="34">
        <f t="shared" si="72"/>
        <v>0</v>
      </c>
      <c r="I132" s="34">
        <f t="shared" si="72"/>
        <v>0</v>
      </c>
      <c r="J132" s="34">
        <f t="shared" si="72"/>
        <v>0</v>
      </c>
      <c r="K132" s="34">
        <f t="shared" si="72"/>
        <v>0</v>
      </c>
      <c r="L132" s="34">
        <f t="shared" si="72"/>
        <v>0</v>
      </c>
      <c r="M132" s="34">
        <f t="shared" si="72"/>
        <v>0</v>
      </c>
      <c r="N132" s="34">
        <f t="shared" si="72"/>
        <v>0</v>
      </c>
      <c r="O132" s="34">
        <f t="shared" si="72"/>
        <v>0</v>
      </c>
    </row>
    <row r="133" spans="1:16" s="10" customFormat="1" ht="14.25" x14ac:dyDescent="0.25">
      <c r="A133" s="97" t="s">
        <v>12</v>
      </c>
      <c r="B133" s="79" t="s">
        <v>6</v>
      </c>
      <c r="C133" s="17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9"/>
      <c r="O133" s="19"/>
    </row>
    <row r="134" spans="1:16" s="10" customFormat="1" ht="14.25" x14ac:dyDescent="0.25">
      <c r="A134" s="97" t="s">
        <v>14</v>
      </c>
      <c r="B134" s="79" t="s">
        <v>6</v>
      </c>
      <c r="C134" s="17"/>
      <c r="D134" s="18">
        <v>22000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9"/>
      <c r="O134" s="19"/>
    </row>
    <row r="135" spans="1:16" s="10" customFormat="1" ht="14.25" x14ac:dyDescent="0.25">
      <c r="A135" s="145"/>
      <c r="B135" s="79" t="s">
        <v>6</v>
      </c>
      <c r="C135" s="17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9"/>
      <c r="O135" s="19"/>
    </row>
    <row r="136" spans="1:16" s="10" customFormat="1" ht="14.25" x14ac:dyDescent="0.25">
      <c r="A136" s="145"/>
      <c r="B136" s="79" t="s">
        <v>6</v>
      </c>
      <c r="C136" s="17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9"/>
      <c r="O136" s="19"/>
    </row>
    <row r="137" spans="1:16" s="10" customFormat="1" ht="14.25" x14ac:dyDescent="0.25">
      <c r="A137" s="145"/>
      <c r="B137" s="79" t="s">
        <v>6</v>
      </c>
      <c r="C137" s="17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9"/>
      <c r="O137" s="19"/>
    </row>
    <row r="138" spans="1:16" s="10" customFormat="1" ht="14.25" x14ac:dyDescent="0.25">
      <c r="A138" s="143"/>
      <c r="B138" s="79" t="s">
        <v>6</v>
      </c>
      <c r="C138" s="17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9"/>
      <c r="O138" s="19"/>
    </row>
    <row r="139" spans="1:16" s="10" customFormat="1" ht="14.25" x14ac:dyDescent="0.25">
      <c r="A139" s="143" t="s">
        <v>4</v>
      </c>
      <c r="B139" s="79" t="s">
        <v>6</v>
      </c>
      <c r="C139" s="17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9"/>
      <c r="O139" s="19"/>
    </row>
    <row r="140" spans="1:16" s="10" customFormat="1" ht="15" x14ac:dyDescent="0.25">
      <c r="A140" s="35" t="s">
        <v>80</v>
      </c>
      <c r="B140" s="49" t="s">
        <v>6</v>
      </c>
      <c r="C140" s="34"/>
      <c r="D140" s="34">
        <f>SUM(D141:D147)</f>
        <v>0</v>
      </c>
      <c r="E140" s="34">
        <f t="shared" ref="E140:O140" si="73">SUM(E141:E147)</f>
        <v>0</v>
      </c>
      <c r="F140" s="34">
        <f t="shared" si="73"/>
        <v>0</v>
      </c>
      <c r="G140" s="34">
        <f t="shared" si="73"/>
        <v>0</v>
      </c>
      <c r="H140" s="34">
        <f t="shared" si="73"/>
        <v>0</v>
      </c>
      <c r="I140" s="34">
        <f t="shared" si="73"/>
        <v>0</v>
      </c>
      <c r="J140" s="34">
        <f t="shared" si="73"/>
        <v>0</v>
      </c>
      <c r="K140" s="34">
        <f t="shared" si="73"/>
        <v>0</v>
      </c>
      <c r="L140" s="34">
        <f t="shared" si="73"/>
        <v>0</v>
      </c>
      <c r="M140" s="34">
        <f t="shared" si="73"/>
        <v>0</v>
      </c>
      <c r="N140" s="34">
        <f t="shared" si="73"/>
        <v>0</v>
      </c>
      <c r="O140" s="34">
        <f t="shared" si="73"/>
        <v>0</v>
      </c>
    </row>
    <row r="141" spans="1:16" s="10" customFormat="1" ht="14.25" x14ac:dyDescent="0.25">
      <c r="A141" s="90" t="s">
        <v>13</v>
      </c>
      <c r="B141" s="79" t="s">
        <v>6</v>
      </c>
      <c r="C141" s="17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9"/>
      <c r="O141" s="19"/>
    </row>
    <row r="142" spans="1:16" s="10" customFormat="1" ht="14.25" x14ac:dyDescent="0.25">
      <c r="A142" s="90" t="s">
        <v>16</v>
      </c>
      <c r="B142" s="79" t="s">
        <v>6</v>
      </c>
      <c r="C142" s="17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9"/>
      <c r="O142" s="19"/>
      <c r="P142" s="16"/>
    </row>
    <row r="143" spans="1:16" s="10" customFormat="1" ht="14.25" x14ac:dyDescent="0.25">
      <c r="A143" s="143"/>
      <c r="B143" s="79" t="s">
        <v>6</v>
      </c>
      <c r="C143" s="17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9"/>
      <c r="O143" s="19"/>
      <c r="P143" s="16"/>
    </row>
    <row r="144" spans="1:16" s="10" customFormat="1" ht="14.25" x14ac:dyDescent="0.25">
      <c r="A144" s="143"/>
      <c r="B144" s="79" t="s">
        <v>6</v>
      </c>
      <c r="C144" s="17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9"/>
      <c r="O144" s="19"/>
      <c r="P144" s="16"/>
    </row>
    <row r="145" spans="1:22" s="10" customFormat="1" ht="14.25" x14ac:dyDescent="0.25">
      <c r="A145" s="143"/>
      <c r="B145" s="79" t="s">
        <v>6</v>
      </c>
      <c r="C145" s="17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9"/>
      <c r="O145" s="19"/>
      <c r="P145" s="16"/>
    </row>
    <row r="146" spans="1:22" s="10" customFormat="1" ht="14.25" x14ac:dyDescent="0.25">
      <c r="A146" s="143"/>
      <c r="B146" s="79" t="s">
        <v>6</v>
      </c>
      <c r="C146" s="17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9"/>
      <c r="O146" s="19"/>
      <c r="P146" s="16"/>
    </row>
    <row r="147" spans="1:22" s="10" customFormat="1" ht="14.25" x14ac:dyDescent="0.25">
      <c r="A147" s="143" t="s">
        <v>4</v>
      </c>
      <c r="B147" s="79" t="s">
        <v>6</v>
      </c>
      <c r="C147" s="17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9"/>
      <c r="O147" s="19"/>
      <c r="P147" s="16"/>
    </row>
    <row r="148" spans="1:22" s="10" customFormat="1" x14ac:dyDescent="0.25">
      <c r="A148" s="117" t="s">
        <v>34</v>
      </c>
      <c r="B148" s="77" t="s">
        <v>6</v>
      </c>
      <c r="C148" s="78"/>
      <c r="D148" s="78">
        <f>D132-D140</f>
        <v>22000</v>
      </c>
      <c r="E148" s="78">
        <f t="shared" ref="E148:O148" si="74">E132-E140</f>
        <v>0</v>
      </c>
      <c r="F148" s="78">
        <f t="shared" si="74"/>
        <v>0</v>
      </c>
      <c r="G148" s="78">
        <f t="shared" si="74"/>
        <v>0</v>
      </c>
      <c r="H148" s="78">
        <f t="shared" si="74"/>
        <v>0</v>
      </c>
      <c r="I148" s="78">
        <f t="shared" si="74"/>
        <v>0</v>
      </c>
      <c r="J148" s="78">
        <f t="shared" si="74"/>
        <v>0</v>
      </c>
      <c r="K148" s="78">
        <f t="shared" si="74"/>
        <v>0</v>
      </c>
      <c r="L148" s="78">
        <f t="shared" si="74"/>
        <v>0</v>
      </c>
      <c r="M148" s="78">
        <f t="shared" si="74"/>
        <v>0</v>
      </c>
      <c r="N148" s="78">
        <f t="shared" si="74"/>
        <v>0</v>
      </c>
      <c r="O148" s="78">
        <f t="shared" si="74"/>
        <v>0</v>
      </c>
      <c r="P148" s="16"/>
    </row>
    <row r="149" spans="1:22" s="10" customFormat="1" ht="31.15" customHeight="1" x14ac:dyDescent="0.25">
      <c r="A149" s="69" t="s">
        <v>79</v>
      </c>
      <c r="B149" s="67" t="s">
        <v>6</v>
      </c>
      <c r="C149" s="68"/>
      <c r="D149" s="68">
        <f t="shared" ref="D149:O149" si="75">D115+D131+D148</f>
        <v>878.02083333333212</v>
      </c>
      <c r="E149" s="68">
        <f t="shared" si="75"/>
        <v>-2271.4791666666665</v>
      </c>
      <c r="F149" s="68">
        <f t="shared" si="75"/>
        <v>-104.22916666666652</v>
      </c>
      <c r="G149" s="68">
        <f t="shared" si="75"/>
        <v>596.27083333333303</v>
      </c>
      <c r="H149" s="68">
        <f t="shared" si="75"/>
        <v>814.77083333333303</v>
      </c>
      <c r="I149" s="68">
        <f t="shared" si="75"/>
        <v>1723.270833333333</v>
      </c>
      <c r="J149" s="68">
        <f t="shared" si="75"/>
        <v>754.27083333333303</v>
      </c>
      <c r="K149" s="68">
        <f t="shared" si="75"/>
        <v>1554.770833333333</v>
      </c>
      <c r="L149" s="68">
        <f t="shared" si="75"/>
        <v>123.52083333333348</v>
      </c>
      <c r="M149" s="68">
        <f t="shared" si="75"/>
        <v>438.27083333333303</v>
      </c>
      <c r="N149" s="68">
        <f t="shared" si="75"/>
        <v>696.27083333333303</v>
      </c>
      <c r="O149" s="68">
        <f t="shared" si="75"/>
        <v>854.27083333333303</v>
      </c>
    </row>
    <row r="150" spans="1:22" s="10" customFormat="1" ht="32.450000000000003" customHeight="1" x14ac:dyDescent="0.25">
      <c r="A150" s="70" t="s">
        <v>35</v>
      </c>
      <c r="B150" s="71" t="s">
        <v>6</v>
      </c>
      <c r="C150" s="72"/>
      <c r="D150" s="72">
        <f t="shared" ref="D150:O150" si="76">D91+D149</f>
        <v>878.02083333333212</v>
      </c>
      <c r="E150" s="72">
        <f t="shared" si="76"/>
        <v>-1393.4583333333344</v>
      </c>
      <c r="F150" s="72">
        <f t="shared" si="76"/>
        <v>-1497.6875000000009</v>
      </c>
      <c r="G150" s="72">
        <f t="shared" si="76"/>
        <v>-901.41666666666788</v>
      </c>
      <c r="H150" s="72">
        <f t="shared" si="76"/>
        <v>-86.645833333334849</v>
      </c>
      <c r="I150" s="72">
        <f t="shared" si="76"/>
        <v>1636.6249999999982</v>
      </c>
      <c r="J150" s="72">
        <f t="shared" si="76"/>
        <v>2390.8958333333312</v>
      </c>
      <c r="K150" s="72">
        <f t="shared" si="76"/>
        <v>3945.6666666666642</v>
      </c>
      <c r="L150" s="72">
        <f t="shared" si="76"/>
        <v>4069.1874999999977</v>
      </c>
      <c r="M150" s="72">
        <f t="shared" si="76"/>
        <v>4507.4583333333303</v>
      </c>
      <c r="N150" s="72">
        <f t="shared" si="76"/>
        <v>5203.7291666666633</v>
      </c>
      <c r="O150" s="72">
        <f t="shared" si="76"/>
        <v>6057.9999999999964</v>
      </c>
      <c r="P150" s="157" t="s">
        <v>78</v>
      </c>
      <c r="Q150" s="158"/>
      <c r="R150" s="158"/>
      <c r="S150" s="158"/>
      <c r="T150" s="158"/>
      <c r="U150" s="158"/>
      <c r="V150" s="120"/>
    </row>
    <row r="151" spans="1:22" s="10" customFormat="1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 s="1"/>
      <c r="Q151" s="42"/>
      <c r="R151" s="37"/>
      <c r="S151" s="37"/>
      <c r="T151" s="37"/>
      <c r="U151" s="37"/>
      <c r="V151" s="38"/>
    </row>
    <row r="152" spans="1:22" s="12" customFormat="1" x14ac:dyDescent="0.25">
      <c r="A152" s="39"/>
      <c r="B152" s="5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110" t="s">
        <v>22</v>
      </c>
      <c r="P152" s="1"/>
      <c r="Q152" s="10"/>
      <c r="R152" s="42"/>
      <c r="S152" s="42"/>
      <c r="T152" s="42"/>
      <c r="U152" s="42"/>
      <c r="V152" s="43"/>
    </row>
    <row r="153" spans="1:22" s="10" customFormat="1" ht="31.5" x14ac:dyDescent="0.2">
      <c r="A153" s="125" t="s">
        <v>45</v>
      </c>
      <c r="B153" s="51" t="s">
        <v>7</v>
      </c>
      <c r="C153" s="51"/>
      <c r="D153" s="113">
        <v>1</v>
      </c>
      <c r="E153" s="113">
        <v>2</v>
      </c>
      <c r="F153" s="113">
        <v>3</v>
      </c>
      <c r="G153" s="113">
        <v>4</v>
      </c>
      <c r="H153" s="113">
        <v>5</v>
      </c>
      <c r="I153" s="113">
        <v>6</v>
      </c>
      <c r="J153" s="113">
        <v>7</v>
      </c>
      <c r="K153" s="113">
        <v>8</v>
      </c>
      <c r="L153" s="113">
        <v>9</v>
      </c>
      <c r="M153" s="113">
        <v>10</v>
      </c>
      <c r="N153" s="113">
        <v>11</v>
      </c>
      <c r="O153" s="113">
        <v>12</v>
      </c>
      <c r="P153" s="1"/>
    </row>
    <row r="154" spans="1:22" s="10" customFormat="1" ht="15" x14ac:dyDescent="0.2">
      <c r="A154" s="52" t="s">
        <v>17</v>
      </c>
      <c r="B154" s="49" t="s">
        <v>6</v>
      </c>
      <c r="C154" s="34"/>
      <c r="D154" s="34">
        <f t="shared" ref="D154:O154" si="77">IF(D5&gt;0,(D40+D59)/(1-D29/D5),0)</f>
        <v>4473.5960417922443</v>
      </c>
      <c r="E154" s="34">
        <f t="shared" si="77"/>
        <v>4280.7087602973679</v>
      </c>
      <c r="F154" s="34">
        <f t="shared" si="77"/>
        <v>4407.2910387783804</v>
      </c>
      <c r="G154" s="34">
        <f t="shared" si="77"/>
        <v>4533.8733172593938</v>
      </c>
      <c r="H154" s="34">
        <f t="shared" si="77"/>
        <v>4280.7087602973679</v>
      </c>
      <c r="I154" s="34">
        <f t="shared" si="77"/>
        <v>4280.7087602973679</v>
      </c>
      <c r="J154" s="34">
        <f t="shared" si="77"/>
        <v>4533.8733172593938</v>
      </c>
      <c r="K154" s="34">
        <f t="shared" si="77"/>
        <v>4407.2910387783804</v>
      </c>
      <c r="L154" s="34">
        <f t="shared" si="77"/>
        <v>4280.7087602973679</v>
      </c>
      <c r="M154" s="34">
        <f t="shared" si="77"/>
        <v>4533.8733172593938</v>
      </c>
      <c r="N154" s="34">
        <f t="shared" si="77"/>
        <v>4280.7087602973679</v>
      </c>
      <c r="O154" s="34">
        <f t="shared" si="77"/>
        <v>4280.7087602973679</v>
      </c>
      <c r="P154" s="1"/>
    </row>
    <row r="155" spans="1:22" s="10" customFormat="1" ht="15" x14ac:dyDescent="0.2">
      <c r="A155" s="52" t="s">
        <v>18</v>
      </c>
      <c r="B155" s="49" t="s">
        <v>19</v>
      </c>
      <c r="C155" s="34"/>
      <c r="D155" s="53">
        <f t="shared" ref="D155:O155" si="78">(D5-D154)/D5</f>
        <v>-3.7090484650444675</v>
      </c>
      <c r="E155" s="53">
        <f t="shared" si="78"/>
        <v>-0.50200307378855014</v>
      </c>
      <c r="F155" s="53">
        <f t="shared" si="78"/>
        <v>-0.29626207022893541</v>
      </c>
      <c r="G155" s="53">
        <f t="shared" si="78"/>
        <v>0.14455220429068041</v>
      </c>
      <c r="H155" s="53">
        <f t="shared" si="78"/>
        <v>0.23558772137547002</v>
      </c>
      <c r="I155" s="53">
        <f t="shared" si="78"/>
        <v>0.4581381316079281</v>
      </c>
      <c r="J155" s="53">
        <f t="shared" si="78"/>
        <v>0.20458362855098353</v>
      </c>
      <c r="K155" s="53">
        <f t="shared" si="78"/>
        <v>0.42009328437126575</v>
      </c>
      <c r="L155" s="53">
        <f t="shared" si="78"/>
        <v>-0.11187240527204362</v>
      </c>
      <c r="M155" s="53">
        <f t="shared" si="78"/>
        <v>7.471973117155227E-2</v>
      </c>
      <c r="N155" s="53">
        <f t="shared" si="78"/>
        <v>0.19231910183068529</v>
      </c>
      <c r="O155" s="53">
        <f t="shared" si="78"/>
        <v>0.24899846310572493</v>
      </c>
      <c r="P155" s="1"/>
    </row>
    <row r="156" spans="1:22" s="10" customFormat="1" ht="15" x14ac:dyDescent="0.2">
      <c r="A156" s="54" t="s">
        <v>71</v>
      </c>
      <c r="B156" s="55" t="s">
        <v>20</v>
      </c>
      <c r="C156" s="56"/>
      <c r="D156" s="57">
        <f t="shared" ref="D156:O156" si="79">D154/D57</f>
        <v>-3.3972711219881506</v>
      </c>
      <c r="E156" s="57">
        <f t="shared" si="79"/>
        <v>-8.733823897491849</v>
      </c>
      <c r="F156" s="57">
        <f t="shared" si="79"/>
        <v>-13.649936758060379</v>
      </c>
      <c r="G156" s="57">
        <f t="shared" si="79"/>
        <v>12.006442563458668</v>
      </c>
      <c r="H156" s="57">
        <f t="shared" si="79"/>
        <v>7.1809509416543618</v>
      </c>
      <c r="I156" s="57">
        <f t="shared" si="79"/>
        <v>2.8450430323927871</v>
      </c>
      <c r="J156" s="57">
        <f t="shared" si="79"/>
        <v>8.4647193558079117</v>
      </c>
      <c r="K156" s="57">
        <f t="shared" si="79"/>
        <v>3.2985741609156221</v>
      </c>
      <c r="L156" s="57">
        <f t="shared" si="79"/>
        <v>-44.998534068679433</v>
      </c>
      <c r="M156" s="57">
        <f t="shared" si="79"/>
        <v>20.644169465651231</v>
      </c>
      <c r="N156" s="57">
        <f t="shared" si="79"/>
        <v>8.9625819786427581</v>
      </c>
      <c r="O156" s="57">
        <f t="shared" si="79"/>
        <v>6.7346976071354963</v>
      </c>
      <c r="P156" s="1"/>
    </row>
    <row r="157" spans="1:22" s="10" customFormat="1" ht="14.25" x14ac:dyDescent="0.2">
      <c r="A157" s="11"/>
      <c r="B157" s="6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P157" s="1"/>
    </row>
    <row r="158" spans="1:22" s="10" customFormat="1" ht="14.25" x14ac:dyDescent="0.2">
      <c r="A158" s="11"/>
      <c r="B158" s="6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P158" s="1"/>
    </row>
    <row r="159" spans="1:22" s="10" customFormat="1" ht="14.25" x14ac:dyDescent="0.2">
      <c r="A159" s="11"/>
      <c r="B159" s="6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P159" s="1"/>
    </row>
    <row r="160" spans="1:22" s="10" customFormat="1" ht="14.25" x14ac:dyDescent="0.2">
      <c r="A160" s="11"/>
      <c r="B160" s="6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P160" s="1"/>
    </row>
    <row r="161" spans="1:17" s="10" customFormat="1" ht="14.25" x14ac:dyDescent="0.2">
      <c r="A161" s="11"/>
      <c r="B161" s="6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P161" s="1"/>
      <c r="Q161" s="16"/>
    </row>
    <row r="162" spans="1:17" s="16" customFormat="1" ht="12.75" x14ac:dyDescent="0.2">
      <c r="A162" s="13"/>
      <c r="B162" s="14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P162" s="1"/>
    </row>
    <row r="163" spans="1:17" s="16" customFormat="1" ht="12.75" x14ac:dyDescent="0.2">
      <c r="A163" s="13"/>
      <c r="B163" s="14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P163" s="1"/>
    </row>
    <row r="164" spans="1:17" s="16" customFormat="1" ht="12.75" x14ac:dyDescent="0.2">
      <c r="A164" s="13"/>
      <c r="B164" s="14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P164" s="1"/>
    </row>
    <row r="165" spans="1:17" s="16" customFormat="1" ht="12.75" x14ac:dyDescent="0.2">
      <c r="A165" s="13"/>
      <c r="B165" s="14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P165" s="1"/>
      <c r="Q165" s="1"/>
    </row>
    <row r="166" spans="1:17" ht="12.75" x14ac:dyDescent="0.2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7" ht="12.75" x14ac:dyDescent="0.2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7" ht="12.75" x14ac:dyDescent="0.2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7" ht="12.75" x14ac:dyDescent="0.2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7" ht="12.75" x14ac:dyDescent="0.2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7" ht="12.75" x14ac:dyDescent="0.2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7" ht="12.75" x14ac:dyDescent="0.2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7" ht="12.75" x14ac:dyDescent="0.2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7" ht="12.75" x14ac:dyDescent="0.2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7" ht="12.75" x14ac:dyDescent="0.2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7" ht="12.75" x14ac:dyDescent="0.2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2.75" x14ac:dyDescent="0.2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2.75" x14ac:dyDescent="0.2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2.75" x14ac:dyDescent="0.2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2.75" x14ac:dyDescent="0.2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2.75" x14ac:dyDescent="0.2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2.75" x14ac:dyDescent="0.2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2.75" x14ac:dyDescent="0.2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2.75" x14ac:dyDescent="0.2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2.75" x14ac:dyDescent="0.2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2.75" x14ac:dyDescent="0.2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2.75" x14ac:dyDescent="0.2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2.75" x14ac:dyDescent="0.2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2.75" x14ac:dyDescent="0.2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2.75" x14ac:dyDescent="0.2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12.75" x14ac:dyDescent="0.2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ht="12.75" x14ac:dyDescent="0.2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2.75" x14ac:dyDescent="0.2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2.75" x14ac:dyDescent="0.2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2.75" x14ac:dyDescent="0.2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2.75" x14ac:dyDescent="0.2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12.75" x14ac:dyDescent="0.2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2.75" x14ac:dyDescent="0.2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2.75" x14ac:dyDescent="0.2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2.75" x14ac:dyDescent="0.2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2.75" x14ac:dyDescent="0.2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12.75" x14ac:dyDescent="0.2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2.75" x14ac:dyDescent="0.2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ht="12.75" x14ac:dyDescent="0.2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2.75" x14ac:dyDescent="0.2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ht="12.75" x14ac:dyDescent="0.2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12.75" x14ac:dyDescent="0.2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ht="12.75" x14ac:dyDescent="0.2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ht="12.75" x14ac:dyDescent="0.2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ht="12.75" x14ac:dyDescent="0.2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ht="12.75" x14ac:dyDescent="0.2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ht="12.75" x14ac:dyDescent="0.2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ht="12.75" x14ac:dyDescent="0.2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ht="12.75" x14ac:dyDescent="0.2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2.75" x14ac:dyDescent="0.2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ht="12.75" x14ac:dyDescent="0.2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ht="12.75" x14ac:dyDescent="0.2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ht="12.75" x14ac:dyDescent="0.2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ht="12.75" x14ac:dyDescent="0.2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ht="12.75" x14ac:dyDescent="0.2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ht="12.75" x14ac:dyDescent="0.2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ht="12.75" x14ac:dyDescent="0.2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12.75" x14ac:dyDescent="0.2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2.75" x14ac:dyDescent="0.2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ht="12.75" x14ac:dyDescent="0.2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ht="12.75" x14ac:dyDescent="0.2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ht="12.75" x14ac:dyDescent="0.2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ht="12.75" x14ac:dyDescent="0.2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ht="12.75" x14ac:dyDescent="0.2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ht="12.75" x14ac:dyDescent="0.2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ht="12.75" x14ac:dyDescent="0.2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ht="12.75" x14ac:dyDescent="0.2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ht="12.75" x14ac:dyDescent="0.2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ht="12.75" x14ac:dyDescent="0.2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ht="12.75" x14ac:dyDescent="0.2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ht="12.75" x14ac:dyDescent="0.2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ht="12.75" x14ac:dyDescent="0.2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ht="12.75" x14ac:dyDescent="0.2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ht="12.75" x14ac:dyDescent="0.2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ht="12.75" x14ac:dyDescent="0.2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ht="12.75" x14ac:dyDescent="0.2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ht="12.75" x14ac:dyDescent="0.2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ht="12.75" x14ac:dyDescent="0.2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ht="12.75" x14ac:dyDescent="0.2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ht="12.75" x14ac:dyDescent="0.2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ht="12.75" x14ac:dyDescent="0.2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ht="12.75" x14ac:dyDescent="0.2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ht="12.75" x14ac:dyDescent="0.2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ht="12.75" x14ac:dyDescent="0.2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ht="12.75" x14ac:dyDescent="0.2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ht="12.75" x14ac:dyDescent="0.2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ht="12.75" x14ac:dyDescent="0.2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ht="12.75" x14ac:dyDescent="0.2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ht="12.75" x14ac:dyDescent="0.2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ht="12.75" x14ac:dyDescent="0.2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ht="12.75" x14ac:dyDescent="0.2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ht="12.75" x14ac:dyDescent="0.2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ht="12.75" x14ac:dyDescent="0.2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ht="12.75" x14ac:dyDescent="0.2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ht="12.75" x14ac:dyDescent="0.2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ht="12.75" x14ac:dyDescent="0.2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12.75" x14ac:dyDescent="0.2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ht="12.75" x14ac:dyDescent="0.2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ht="12.75" x14ac:dyDescent="0.2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12.75" x14ac:dyDescent="0.2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ht="12.75" x14ac:dyDescent="0.2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ht="12.75" x14ac:dyDescent="0.2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ht="12.75" x14ac:dyDescent="0.2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ht="12.75" x14ac:dyDescent="0.2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ht="12.75" x14ac:dyDescent="0.2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ht="12.75" x14ac:dyDescent="0.2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ht="12.75" x14ac:dyDescent="0.2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ht="12.75" x14ac:dyDescent="0.2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ht="12.75" x14ac:dyDescent="0.2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ht="12.75" x14ac:dyDescent="0.2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ht="12.75" x14ac:dyDescent="0.2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ht="12.75" x14ac:dyDescent="0.2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ht="12.75" x14ac:dyDescent="0.2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ht="12.75" x14ac:dyDescent="0.2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ht="12.75" x14ac:dyDescent="0.2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ht="12.75" x14ac:dyDescent="0.2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ht="12.75" x14ac:dyDescent="0.2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ht="12.75" x14ac:dyDescent="0.2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ht="12.75" x14ac:dyDescent="0.2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ht="12.75" x14ac:dyDescent="0.2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ht="12.75" x14ac:dyDescent="0.2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ht="12.75" x14ac:dyDescent="0.2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ht="12.75" x14ac:dyDescent="0.2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ht="12.75" x14ac:dyDescent="0.2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ht="12.75" x14ac:dyDescent="0.2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ht="12.75" x14ac:dyDescent="0.2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ht="12.75" x14ac:dyDescent="0.2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ht="12.75" x14ac:dyDescent="0.2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ht="12.75" x14ac:dyDescent="0.2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ht="12.75" x14ac:dyDescent="0.2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ht="12.75" x14ac:dyDescent="0.2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ht="12.75" x14ac:dyDescent="0.2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ht="12.75" x14ac:dyDescent="0.2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ht="12.75" x14ac:dyDescent="0.2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ht="12.75" x14ac:dyDescent="0.2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ht="12.75" x14ac:dyDescent="0.2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ht="12.75" x14ac:dyDescent="0.2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ht="12.75" x14ac:dyDescent="0.2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ht="12.75" x14ac:dyDescent="0.2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ht="12.75" x14ac:dyDescent="0.2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ht="12.75" x14ac:dyDescent="0.2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ht="12.75" x14ac:dyDescent="0.2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ht="12.75" x14ac:dyDescent="0.2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ht="12.75" x14ac:dyDescent="0.2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ht="12.75" x14ac:dyDescent="0.2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ht="12.75" x14ac:dyDescent="0.2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ht="12.75" x14ac:dyDescent="0.2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ht="12.75" x14ac:dyDescent="0.2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ht="12.75" x14ac:dyDescent="0.2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ht="12.75" x14ac:dyDescent="0.2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ht="12.75" x14ac:dyDescent="0.2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ht="12.75" x14ac:dyDescent="0.2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ht="12.75" x14ac:dyDescent="0.2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ht="12.75" x14ac:dyDescent="0.2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ht="12.75" x14ac:dyDescent="0.2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ht="12.75" x14ac:dyDescent="0.2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ht="12.75" x14ac:dyDescent="0.2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ht="12.75" x14ac:dyDescent="0.2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ht="12.75" x14ac:dyDescent="0.2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ht="12.75" x14ac:dyDescent="0.2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ht="12.75" x14ac:dyDescent="0.2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ht="12.75" x14ac:dyDescent="0.2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ht="12.75" x14ac:dyDescent="0.2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ht="12.75" x14ac:dyDescent="0.2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ht="12.75" x14ac:dyDescent="0.2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ht="12.75" x14ac:dyDescent="0.2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ht="12.75" x14ac:dyDescent="0.2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ht="12.75" x14ac:dyDescent="0.2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ht="12.75" x14ac:dyDescent="0.2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ht="12.75" x14ac:dyDescent="0.2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ht="12.75" x14ac:dyDescent="0.2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ht="12.75" x14ac:dyDescent="0.2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ht="12.75" x14ac:dyDescent="0.2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ht="12.75" x14ac:dyDescent="0.2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ht="12.75" x14ac:dyDescent="0.2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ht="12.75" x14ac:dyDescent="0.2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ht="12.75" x14ac:dyDescent="0.2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ht="12.75" x14ac:dyDescent="0.2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ht="12.75" x14ac:dyDescent="0.2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ht="12.75" x14ac:dyDescent="0.2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ht="12.75" x14ac:dyDescent="0.2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ht="12.75" x14ac:dyDescent="0.2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ht="12.75" x14ac:dyDescent="0.2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ht="12.75" x14ac:dyDescent="0.2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ht="12.75" x14ac:dyDescent="0.2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ht="12.75" x14ac:dyDescent="0.2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ht="12.75" x14ac:dyDescent="0.2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ht="12.75" x14ac:dyDescent="0.2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ht="12.75" x14ac:dyDescent="0.2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ht="12.75" x14ac:dyDescent="0.2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ht="12.75" x14ac:dyDescent="0.2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ht="12.75" x14ac:dyDescent="0.2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ht="12.75" x14ac:dyDescent="0.2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ht="12.75" x14ac:dyDescent="0.2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ht="12.75" x14ac:dyDescent="0.2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ht="12.75" x14ac:dyDescent="0.2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ht="12.75" x14ac:dyDescent="0.2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ht="12.75" x14ac:dyDescent="0.2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ht="12.75" x14ac:dyDescent="0.2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ht="12.75" x14ac:dyDescent="0.2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ht="12.75" x14ac:dyDescent="0.2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ht="12.75" x14ac:dyDescent="0.2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ht="12.75" x14ac:dyDescent="0.2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ht="12.75" x14ac:dyDescent="0.2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ht="12.75" x14ac:dyDescent="0.2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ht="12.75" x14ac:dyDescent="0.2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ht="12.75" x14ac:dyDescent="0.2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ht="12.75" x14ac:dyDescent="0.2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ht="12.75" x14ac:dyDescent="0.2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ht="12.75" x14ac:dyDescent="0.2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ht="12.75" x14ac:dyDescent="0.2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ht="12.75" x14ac:dyDescent="0.2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ht="12.75" x14ac:dyDescent="0.2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ht="12.75" x14ac:dyDescent="0.2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ht="12.75" x14ac:dyDescent="0.2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ht="12.75" x14ac:dyDescent="0.2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ht="12.75" x14ac:dyDescent="0.2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ht="12.75" x14ac:dyDescent="0.2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ht="12.75" x14ac:dyDescent="0.2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ht="12.75" x14ac:dyDescent="0.2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ht="12.75" x14ac:dyDescent="0.2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ht="12.75" x14ac:dyDescent="0.2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ht="12.75" x14ac:dyDescent="0.2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ht="12.75" x14ac:dyDescent="0.2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ht="12.75" x14ac:dyDescent="0.2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ht="12.75" x14ac:dyDescent="0.2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ht="12.75" x14ac:dyDescent="0.2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ht="12.75" x14ac:dyDescent="0.2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ht="12.75" x14ac:dyDescent="0.2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ht="12.75" x14ac:dyDescent="0.2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ht="12.75" x14ac:dyDescent="0.2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ht="12.75" x14ac:dyDescent="0.2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ht="12.75" x14ac:dyDescent="0.2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ht="12.75" x14ac:dyDescent="0.2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ht="12.75" x14ac:dyDescent="0.2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ht="12.75" x14ac:dyDescent="0.2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ht="12.75" x14ac:dyDescent="0.2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ht="12.75" x14ac:dyDescent="0.2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ht="12.75" x14ac:dyDescent="0.2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ht="12.75" x14ac:dyDescent="0.2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ht="12.75" x14ac:dyDescent="0.2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ht="12.75" x14ac:dyDescent="0.2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ht="12.75" x14ac:dyDescent="0.2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ht="12.75" x14ac:dyDescent="0.2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ht="12.75" x14ac:dyDescent="0.2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ht="12.75" x14ac:dyDescent="0.2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ht="12.75" x14ac:dyDescent="0.2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ht="12.75" x14ac:dyDescent="0.2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ht="12.75" x14ac:dyDescent="0.2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ht="12.75" x14ac:dyDescent="0.2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ht="12.75" x14ac:dyDescent="0.2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ht="12.75" x14ac:dyDescent="0.2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ht="12.75" x14ac:dyDescent="0.2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ht="12.75" x14ac:dyDescent="0.2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ht="12.75" x14ac:dyDescent="0.2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ht="12.75" x14ac:dyDescent="0.2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ht="12.75" x14ac:dyDescent="0.2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ht="12.75" x14ac:dyDescent="0.2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ht="12.75" x14ac:dyDescent="0.2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ht="12.75" x14ac:dyDescent="0.2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ht="12.75" x14ac:dyDescent="0.2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ht="12.75" x14ac:dyDescent="0.2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ht="12.75" x14ac:dyDescent="0.2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ht="12.75" x14ac:dyDescent="0.2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ht="12.75" x14ac:dyDescent="0.2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ht="12.75" x14ac:dyDescent="0.2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ht="12.75" x14ac:dyDescent="0.2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ht="12.75" x14ac:dyDescent="0.2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ht="12.75" x14ac:dyDescent="0.2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ht="12.75" x14ac:dyDescent="0.2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ht="12.75" x14ac:dyDescent="0.2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ht="12.75" x14ac:dyDescent="0.2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ht="12.75" x14ac:dyDescent="0.2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ht="12.75" x14ac:dyDescent="0.2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ht="12.75" x14ac:dyDescent="0.2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ht="12.75" x14ac:dyDescent="0.2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ht="12.75" x14ac:dyDescent="0.2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ht="12.75" x14ac:dyDescent="0.2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ht="12.75" x14ac:dyDescent="0.2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ht="12.75" x14ac:dyDescent="0.2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ht="12.75" x14ac:dyDescent="0.2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ht="12.75" x14ac:dyDescent="0.2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ht="12.75" x14ac:dyDescent="0.2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ht="12.75" x14ac:dyDescent="0.2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ht="12.75" x14ac:dyDescent="0.2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ht="12.75" x14ac:dyDescent="0.2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ht="12.75" x14ac:dyDescent="0.2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ht="12.75" x14ac:dyDescent="0.2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ht="12.75" x14ac:dyDescent="0.2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ht="12.75" x14ac:dyDescent="0.2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ht="12.75" x14ac:dyDescent="0.2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ht="12.75" x14ac:dyDescent="0.2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ht="12.75" x14ac:dyDescent="0.2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ht="12.75" x14ac:dyDescent="0.2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ht="12.75" x14ac:dyDescent="0.2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ht="12.75" x14ac:dyDescent="0.2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ht="12.75" x14ac:dyDescent="0.2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ht="12.75" x14ac:dyDescent="0.2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ht="12.75" x14ac:dyDescent="0.2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ht="12.75" x14ac:dyDescent="0.2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ht="12.75" x14ac:dyDescent="0.2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ht="12.75" x14ac:dyDescent="0.2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ht="12.75" x14ac:dyDescent="0.2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ht="12.75" x14ac:dyDescent="0.2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ht="12.75" x14ac:dyDescent="0.2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ht="12.75" x14ac:dyDescent="0.2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ht="12.75" x14ac:dyDescent="0.2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ht="12.75" x14ac:dyDescent="0.2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ht="12.75" x14ac:dyDescent="0.2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ht="12.75" x14ac:dyDescent="0.2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ht="12.75" x14ac:dyDescent="0.2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ht="12.75" x14ac:dyDescent="0.2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ht="12.75" x14ac:dyDescent="0.2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ht="12.75" x14ac:dyDescent="0.2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ht="12.75" x14ac:dyDescent="0.2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ht="12.75" x14ac:dyDescent="0.2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ht="12.75" x14ac:dyDescent="0.2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ht="12.75" x14ac:dyDescent="0.2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ht="12.75" x14ac:dyDescent="0.2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ht="12.75" x14ac:dyDescent="0.2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ht="12.75" x14ac:dyDescent="0.2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ht="12.75" x14ac:dyDescent="0.2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ht="12.75" x14ac:dyDescent="0.2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ht="12.75" x14ac:dyDescent="0.2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ht="12.75" x14ac:dyDescent="0.2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ht="12.75" x14ac:dyDescent="0.2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ht="12.75" x14ac:dyDescent="0.2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ht="12.75" x14ac:dyDescent="0.2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ht="12.75" x14ac:dyDescent="0.2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ht="12.75" x14ac:dyDescent="0.2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ht="12.75" x14ac:dyDescent="0.2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ht="12.75" x14ac:dyDescent="0.2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ht="12.75" x14ac:dyDescent="0.2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ht="12.75" x14ac:dyDescent="0.2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ht="12.75" x14ac:dyDescent="0.2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ht="12.75" x14ac:dyDescent="0.2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ht="12.75" x14ac:dyDescent="0.2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ht="12.75" x14ac:dyDescent="0.2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ht="12.75" x14ac:dyDescent="0.2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ht="12.75" x14ac:dyDescent="0.2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ht="12.75" x14ac:dyDescent="0.2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ht="12.75" x14ac:dyDescent="0.2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ht="12.75" x14ac:dyDescent="0.2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ht="12.75" x14ac:dyDescent="0.2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ht="12.75" x14ac:dyDescent="0.2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ht="12.75" x14ac:dyDescent="0.2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ht="12.75" x14ac:dyDescent="0.2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ht="12.75" x14ac:dyDescent="0.2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ht="12.75" x14ac:dyDescent="0.2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ht="12.75" x14ac:dyDescent="0.2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ht="12.75" x14ac:dyDescent="0.2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ht="12.75" x14ac:dyDescent="0.2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ht="12.75" x14ac:dyDescent="0.2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ht="12.75" x14ac:dyDescent="0.2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ht="12.75" x14ac:dyDescent="0.2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ht="12.75" x14ac:dyDescent="0.2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ht="12.75" x14ac:dyDescent="0.2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ht="12.75" x14ac:dyDescent="0.2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ht="12.75" x14ac:dyDescent="0.2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ht="12.75" x14ac:dyDescent="0.2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ht="12.75" x14ac:dyDescent="0.2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ht="12.75" x14ac:dyDescent="0.2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ht="12.75" x14ac:dyDescent="0.2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ht="12.75" x14ac:dyDescent="0.2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ht="12.75" x14ac:dyDescent="0.2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ht="12.75" x14ac:dyDescent="0.2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ht="12.75" x14ac:dyDescent="0.2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ht="12.75" x14ac:dyDescent="0.2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ht="12.75" x14ac:dyDescent="0.2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ht="12.75" x14ac:dyDescent="0.2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ht="12.75" x14ac:dyDescent="0.2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ht="12.75" x14ac:dyDescent="0.2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ht="12.75" x14ac:dyDescent="0.2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ht="12.75" x14ac:dyDescent="0.2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ht="12.75" x14ac:dyDescent="0.2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ht="12.75" x14ac:dyDescent="0.2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ht="12.75" x14ac:dyDescent="0.2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ht="12.75" x14ac:dyDescent="0.2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ht="12.75" x14ac:dyDescent="0.2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ht="12.75" x14ac:dyDescent="0.2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ht="12.75" x14ac:dyDescent="0.2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ht="12.75" x14ac:dyDescent="0.2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ht="12.75" x14ac:dyDescent="0.2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ht="12.75" x14ac:dyDescent="0.2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ht="12.75" x14ac:dyDescent="0.2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ht="12.75" x14ac:dyDescent="0.2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ht="12.75" x14ac:dyDescent="0.2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ht="12.75" x14ac:dyDescent="0.2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ht="12.75" x14ac:dyDescent="0.2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ht="12.75" x14ac:dyDescent="0.2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ht="12.75" x14ac:dyDescent="0.2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ht="12.75" x14ac:dyDescent="0.2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ht="12.75" x14ac:dyDescent="0.2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ht="12.75" x14ac:dyDescent="0.2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ht="12.75" x14ac:dyDescent="0.2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ht="12.75" x14ac:dyDescent="0.2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ht="12.75" x14ac:dyDescent="0.2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ht="12.75" x14ac:dyDescent="0.2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ht="12.75" x14ac:dyDescent="0.2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ht="12.75" x14ac:dyDescent="0.2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ht="12.75" x14ac:dyDescent="0.2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ht="12.75" x14ac:dyDescent="0.2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ht="12.75" x14ac:dyDescent="0.2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ht="12.75" x14ac:dyDescent="0.2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ht="12.75" x14ac:dyDescent="0.2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ht="12.75" x14ac:dyDescent="0.2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ht="12.75" x14ac:dyDescent="0.2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ht="12.75" x14ac:dyDescent="0.2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ht="12.75" x14ac:dyDescent="0.2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ht="12.75" x14ac:dyDescent="0.2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ht="12.75" x14ac:dyDescent="0.2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ht="12.75" x14ac:dyDescent="0.2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ht="12.75" x14ac:dyDescent="0.2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ht="12.75" x14ac:dyDescent="0.2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ht="12.75" x14ac:dyDescent="0.2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ht="12.75" x14ac:dyDescent="0.2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ht="12.75" x14ac:dyDescent="0.2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ht="12.75" x14ac:dyDescent="0.2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ht="12.75" x14ac:dyDescent="0.2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ht="12.75" x14ac:dyDescent="0.2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ht="12.75" x14ac:dyDescent="0.2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ht="12.75" x14ac:dyDescent="0.2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ht="12.75" x14ac:dyDescent="0.2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ht="12.75" x14ac:dyDescent="0.2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ht="12.75" x14ac:dyDescent="0.2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ht="12.75" x14ac:dyDescent="0.2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ht="12.75" x14ac:dyDescent="0.2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ht="12.75" x14ac:dyDescent="0.2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ht="12.75" x14ac:dyDescent="0.2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ht="12.75" x14ac:dyDescent="0.2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ht="12.75" x14ac:dyDescent="0.2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ht="12.75" x14ac:dyDescent="0.2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ht="12.75" x14ac:dyDescent="0.2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ht="12.75" x14ac:dyDescent="0.2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ht="12.75" x14ac:dyDescent="0.2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ht="12.75" x14ac:dyDescent="0.2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ht="12.75" x14ac:dyDescent="0.2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ht="12.75" x14ac:dyDescent="0.2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ht="12.75" x14ac:dyDescent="0.2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ht="12.75" x14ac:dyDescent="0.2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ht="12.75" x14ac:dyDescent="0.2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ht="12.75" x14ac:dyDescent="0.2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ht="12.75" x14ac:dyDescent="0.2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ht="12.75" x14ac:dyDescent="0.2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ht="12.75" x14ac:dyDescent="0.2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ht="12.75" x14ac:dyDescent="0.2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ht="12.75" x14ac:dyDescent="0.2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ht="12.75" x14ac:dyDescent="0.2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ht="12.75" x14ac:dyDescent="0.2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ht="12.75" x14ac:dyDescent="0.2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ht="12.75" x14ac:dyDescent="0.2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ht="12.75" x14ac:dyDescent="0.2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ht="12.75" x14ac:dyDescent="0.2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ht="12.75" x14ac:dyDescent="0.2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ht="12.75" x14ac:dyDescent="0.2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ht="12.75" x14ac:dyDescent="0.2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ht="12.75" x14ac:dyDescent="0.2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ht="12.75" x14ac:dyDescent="0.2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ht="12.75" x14ac:dyDescent="0.2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ht="12.75" x14ac:dyDescent="0.2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ht="12.75" x14ac:dyDescent="0.2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ht="12.75" x14ac:dyDescent="0.2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ht="12.75" x14ac:dyDescent="0.2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ht="12.75" x14ac:dyDescent="0.2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ht="12.75" x14ac:dyDescent="0.2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ht="12.75" x14ac:dyDescent="0.2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ht="12.75" x14ac:dyDescent="0.2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ht="12.75" x14ac:dyDescent="0.2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ht="12.75" x14ac:dyDescent="0.2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ht="12.75" x14ac:dyDescent="0.2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ht="12.75" x14ac:dyDescent="0.2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ht="12.75" x14ac:dyDescent="0.2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ht="12.75" x14ac:dyDescent="0.2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ht="12.75" x14ac:dyDescent="0.2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ht="12.75" x14ac:dyDescent="0.2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ht="12.75" x14ac:dyDescent="0.2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ht="12.75" x14ac:dyDescent="0.2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ht="12.75" x14ac:dyDescent="0.2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ht="12.75" x14ac:dyDescent="0.2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ht="12.75" x14ac:dyDescent="0.2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ht="12.75" x14ac:dyDescent="0.2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ht="12.75" x14ac:dyDescent="0.2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ht="12.75" x14ac:dyDescent="0.2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ht="12.75" x14ac:dyDescent="0.2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ht="12.75" x14ac:dyDescent="0.2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ht="12.75" x14ac:dyDescent="0.2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ht="12.75" x14ac:dyDescent="0.2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ht="12.75" x14ac:dyDescent="0.2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ht="12.75" x14ac:dyDescent="0.2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ht="12.75" x14ac:dyDescent="0.2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ht="12.75" x14ac:dyDescent="0.2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ht="12.75" x14ac:dyDescent="0.2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ht="12.75" x14ac:dyDescent="0.2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ht="12.75" x14ac:dyDescent="0.2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ht="12.75" x14ac:dyDescent="0.2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ht="12.75" x14ac:dyDescent="0.2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ht="12.75" x14ac:dyDescent="0.2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ht="12.75" x14ac:dyDescent="0.2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ht="12.75" x14ac:dyDescent="0.2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ht="12.75" x14ac:dyDescent="0.2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ht="12.75" x14ac:dyDescent="0.2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ht="12.75" x14ac:dyDescent="0.2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ht="12.75" x14ac:dyDescent="0.2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ht="12.75" x14ac:dyDescent="0.2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ht="12.75" x14ac:dyDescent="0.2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ht="12.75" x14ac:dyDescent="0.2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ht="12.75" x14ac:dyDescent="0.2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ht="12.75" x14ac:dyDescent="0.2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ht="12.75" x14ac:dyDescent="0.2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ht="12.75" x14ac:dyDescent="0.2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ht="12.75" x14ac:dyDescent="0.2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ht="12.75" x14ac:dyDescent="0.2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ht="12.75" x14ac:dyDescent="0.2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ht="12.75" x14ac:dyDescent="0.2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ht="12.75" x14ac:dyDescent="0.2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ht="12.75" x14ac:dyDescent="0.2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ht="12.75" x14ac:dyDescent="0.2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ht="12.75" x14ac:dyDescent="0.2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ht="12.75" x14ac:dyDescent="0.2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ht="12.75" x14ac:dyDescent="0.2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ht="12.75" x14ac:dyDescent="0.2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ht="12.75" x14ac:dyDescent="0.2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ht="12.75" x14ac:dyDescent="0.2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ht="12.75" x14ac:dyDescent="0.2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ht="12.75" x14ac:dyDescent="0.2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ht="12.75" x14ac:dyDescent="0.2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ht="12.75" x14ac:dyDescent="0.2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ht="12.75" x14ac:dyDescent="0.2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ht="12.75" x14ac:dyDescent="0.2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ht="12.75" x14ac:dyDescent="0.2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ht="12.75" x14ac:dyDescent="0.2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ht="12.75" x14ac:dyDescent="0.2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ht="12.75" x14ac:dyDescent="0.2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ht="12.75" x14ac:dyDescent="0.2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ht="12.75" x14ac:dyDescent="0.2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ht="12.75" x14ac:dyDescent="0.2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ht="12.75" x14ac:dyDescent="0.2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ht="12.75" x14ac:dyDescent="0.2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ht="12.75" x14ac:dyDescent="0.2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ht="12.75" x14ac:dyDescent="0.2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ht="12.75" x14ac:dyDescent="0.2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ht="12.75" x14ac:dyDescent="0.2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ht="12.75" x14ac:dyDescent="0.2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ht="12.75" x14ac:dyDescent="0.2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ht="12.75" x14ac:dyDescent="0.2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ht="12.75" x14ac:dyDescent="0.2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ht="12.75" x14ac:dyDescent="0.2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ht="12.75" x14ac:dyDescent="0.2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ht="12.75" x14ac:dyDescent="0.2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ht="12.75" x14ac:dyDescent="0.2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ht="12.75" x14ac:dyDescent="0.2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ht="12.75" x14ac:dyDescent="0.2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ht="12.75" x14ac:dyDescent="0.2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ht="12.75" x14ac:dyDescent="0.2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ht="12.75" x14ac:dyDescent="0.2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ht="12.75" x14ac:dyDescent="0.2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ht="12.75" x14ac:dyDescent="0.2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ht="12.75" x14ac:dyDescent="0.2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ht="12.75" x14ac:dyDescent="0.2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ht="12.75" x14ac:dyDescent="0.2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ht="12.75" x14ac:dyDescent="0.2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ht="12.75" x14ac:dyDescent="0.2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ht="12.75" x14ac:dyDescent="0.2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ht="12.75" x14ac:dyDescent="0.2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ht="12.75" x14ac:dyDescent="0.2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ht="12.75" x14ac:dyDescent="0.2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ht="12.75" x14ac:dyDescent="0.2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ht="12.75" x14ac:dyDescent="0.2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ht="12.75" x14ac:dyDescent="0.2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ht="12.75" x14ac:dyDescent="0.2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ht="12.75" x14ac:dyDescent="0.2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ht="12.75" x14ac:dyDescent="0.2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ht="12.75" x14ac:dyDescent="0.2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ht="12.75" x14ac:dyDescent="0.2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ht="12.75" x14ac:dyDescent="0.2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ht="12.75" x14ac:dyDescent="0.2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ht="12.75" x14ac:dyDescent="0.2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ht="12.75" x14ac:dyDescent="0.2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ht="12.75" x14ac:dyDescent="0.2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ht="12.75" x14ac:dyDescent="0.2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ht="12.75" x14ac:dyDescent="0.2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ht="12.75" x14ac:dyDescent="0.2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ht="12.75" x14ac:dyDescent="0.2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ht="12.75" x14ac:dyDescent="0.2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ht="12.75" x14ac:dyDescent="0.2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ht="12.75" x14ac:dyDescent="0.2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ht="12.75" x14ac:dyDescent="0.2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ht="12.75" x14ac:dyDescent="0.2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ht="12.75" x14ac:dyDescent="0.2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ht="12.75" x14ac:dyDescent="0.2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ht="12.75" x14ac:dyDescent="0.2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ht="12.75" x14ac:dyDescent="0.2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ht="12.75" x14ac:dyDescent="0.2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ht="12.75" x14ac:dyDescent="0.2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ht="12.75" x14ac:dyDescent="0.2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ht="12.75" x14ac:dyDescent="0.2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ht="12.75" x14ac:dyDescent="0.2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ht="12.75" x14ac:dyDescent="0.2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ht="12.75" x14ac:dyDescent="0.2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ht="12.75" x14ac:dyDescent="0.2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ht="12.75" x14ac:dyDescent="0.2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ht="12.75" x14ac:dyDescent="0.2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ht="12.75" x14ac:dyDescent="0.2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ht="12.75" x14ac:dyDescent="0.2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ht="12.75" x14ac:dyDescent="0.2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ht="12.75" x14ac:dyDescent="0.2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ht="12.75" x14ac:dyDescent="0.2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ht="12.75" x14ac:dyDescent="0.2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ht="12.75" x14ac:dyDescent="0.2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ht="12.75" x14ac:dyDescent="0.2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ht="12.75" x14ac:dyDescent="0.2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ht="12.75" x14ac:dyDescent="0.2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ht="12.75" x14ac:dyDescent="0.2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ht="12.75" x14ac:dyDescent="0.2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ht="12.75" x14ac:dyDescent="0.2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ht="12.75" x14ac:dyDescent="0.2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ht="12.75" x14ac:dyDescent="0.2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ht="12.75" x14ac:dyDescent="0.2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 ht="12.75" x14ac:dyDescent="0.2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 ht="12.75" x14ac:dyDescent="0.2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 ht="12.75" x14ac:dyDescent="0.2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 ht="12.75" x14ac:dyDescent="0.2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 ht="12.75" x14ac:dyDescent="0.2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 ht="12.75" x14ac:dyDescent="0.2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 ht="12.75" x14ac:dyDescent="0.2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 ht="12.75" x14ac:dyDescent="0.2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 ht="12.75" x14ac:dyDescent="0.2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 ht="12.75" x14ac:dyDescent="0.2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 ht="12.75" x14ac:dyDescent="0.2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 ht="12.75" x14ac:dyDescent="0.2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 ht="12.75" x14ac:dyDescent="0.2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 ht="12.75" x14ac:dyDescent="0.2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 ht="12.75" x14ac:dyDescent="0.2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 ht="12.75" x14ac:dyDescent="0.2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 ht="12.75" x14ac:dyDescent="0.2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 ht="12.75" x14ac:dyDescent="0.2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 ht="12.75" x14ac:dyDescent="0.2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 ht="12.75" x14ac:dyDescent="0.2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 ht="12.75" x14ac:dyDescent="0.2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 ht="12.75" x14ac:dyDescent="0.2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 ht="12.75" x14ac:dyDescent="0.2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 ht="12.75" x14ac:dyDescent="0.2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 ht="12.75" x14ac:dyDescent="0.2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 ht="12.75" x14ac:dyDescent="0.2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 ht="12.75" x14ac:dyDescent="0.2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 ht="12.75" x14ac:dyDescent="0.2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 ht="12.75" x14ac:dyDescent="0.2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 ht="12.75" x14ac:dyDescent="0.2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 ht="12.75" x14ac:dyDescent="0.2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 ht="12.75" x14ac:dyDescent="0.2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 ht="12.75" x14ac:dyDescent="0.2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 ht="12.75" x14ac:dyDescent="0.2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 ht="12.75" x14ac:dyDescent="0.2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 ht="12.75" x14ac:dyDescent="0.2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 ht="12.75" x14ac:dyDescent="0.2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 ht="12.75" x14ac:dyDescent="0.2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 ht="12.75" x14ac:dyDescent="0.2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 ht="12.75" x14ac:dyDescent="0.2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 ht="12.75" x14ac:dyDescent="0.2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 ht="12.75" x14ac:dyDescent="0.2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 ht="12.75" x14ac:dyDescent="0.2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 ht="12.75" x14ac:dyDescent="0.2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 ht="12.75" x14ac:dyDescent="0.2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 ht="12.75" x14ac:dyDescent="0.2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 ht="12.75" x14ac:dyDescent="0.2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 ht="12.75" x14ac:dyDescent="0.2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 ht="12.75" x14ac:dyDescent="0.2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 ht="12.75" x14ac:dyDescent="0.2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 ht="12.75" x14ac:dyDescent="0.2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 ht="12.75" x14ac:dyDescent="0.2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 ht="12.75" x14ac:dyDescent="0.2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 ht="12.75" x14ac:dyDescent="0.2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 ht="12.75" x14ac:dyDescent="0.2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 ht="12.75" x14ac:dyDescent="0.2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 ht="12.75" x14ac:dyDescent="0.2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 ht="12.75" x14ac:dyDescent="0.2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 ht="12.75" x14ac:dyDescent="0.2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 ht="12.75" x14ac:dyDescent="0.2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 ht="12.75" x14ac:dyDescent="0.2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 ht="12.75" x14ac:dyDescent="0.2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 ht="12.75" x14ac:dyDescent="0.2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 ht="12.75" x14ac:dyDescent="0.2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 ht="12.75" x14ac:dyDescent="0.2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 ht="12.75" x14ac:dyDescent="0.2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 ht="12.75" x14ac:dyDescent="0.2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 ht="12.75" x14ac:dyDescent="0.2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 ht="12.75" x14ac:dyDescent="0.2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 ht="12.75" x14ac:dyDescent="0.2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 ht="12.75" x14ac:dyDescent="0.2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 ht="12.75" x14ac:dyDescent="0.2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 ht="12.75" x14ac:dyDescent="0.2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 ht="12.75" x14ac:dyDescent="0.2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 ht="12.75" x14ac:dyDescent="0.2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 ht="12.75" x14ac:dyDescent="0.2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 ht="12.75" x14ac:dyDescent="0.2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 ht="12.75" x14ac:dyDescent="0.2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 ht="12.75" x14ac:dyDescent="0.2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 ht="12.75" x14ac:dyDescent="0.2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 ht="12.75" x14ac:dyDescent="0.2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 ht="12.75" x14ac:dyDescent="0.2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 ht="12.75" x14ac:dyDescent="0.2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 ht="12.75" x14ac:dyDescent="0.2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 ht="12.75" x14ac:dyDescent="0.2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 ht="12.75" x14ac:dyDescent="0.2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 ht="12.75" x14ac:dyDescent="0.2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 ht="12.75" x14ac:dyDescent="0.2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 ht="12.75" x14ac:dyDescent="0.2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 ht="12.75" x14ac:dyDescent="0.2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 ht="12.75" x14ac:dyDescent="0.2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 ht="12.75" x14ac:dyDescent="0.2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 ht="12.75" x14ac:dyDescent="0.2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 ht="12.75" x14ac:dyDescent="0.2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 ht="12.75" x14ac:dyDescent="0.2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 ht="12.75" x14ac:dyDescent="0.2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 ht="12.75" x14ac:dyDescent="0.2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 ht="12.75" x14ac:dyDescent="0.2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 ht="12.75" x14ac:dyDescent="0.2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 ht="12.75" x14ac:dyDescent="0.2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 ht="12.75" x14ac:dyDescent="0.2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 ht="12.75" x14ac:dyDescent="0.2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 ht="12.75" x14ac:dyDescent="0.2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 ht="12.75" x14ac:dyDescent="0.2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 ht="12.75" x14ac:dyDescent="0.2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 ht="12.75" x14ac:dyDescent="0.2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 ht="12.75" x14ac:dyDescent="0.2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 ht="12.75" x14ac:dyDescent="0.2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 ht="12.75" x14ac:dyDescent="0.2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 ht="12.75" x14ac:dyDescent="0.2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 ht="12.75" x14ac:dyDescent="0.2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 ht="12.75" x14ac:dyDescent="0.2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 ht="12.75" x14ac:dyDescent="0.2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 ht="12.75" x14ac:dyDescent="0.2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 ht="12.75" x14ac:dyDescent="0.2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 ht="12.75" x14ac:dyDescent="0.2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 ht="12.75" x14ac:dyDescent="0.2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 ht="12.75" x14ac:dyDescent="0.2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 ht="12.75" x14ac:dyDescent="0.2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 ht="12.75" x14ac:dyDescent="0.2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 ht="12.75" x14ac:dyDescent="0.2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 ht="12.75" x14ac:dyDescent="0.2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 ht="12.75" x14ac:dyDescent="0.2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 ht="12.75" x14ac:dyDescent="0.2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 ht="12.75" x14ac:dyDescent="0.2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 ht="12.75" x14ac:dyDescent="0.2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 ht="12.75" x14ac:dyDescent="0.2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 ht="12.75" x14ac:dyDescent="0.2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 ht="12.75" x14ac:dyDescent="0.2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 ht="12.75" x14ac:dyDescent="0.2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 ht="12.75" x14ac:dyDescent="0.2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 ht="12.75" x14ac:dyDescent="0.2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 ht="12.75" x14ac:dyDescent="0.2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 ht="12.75" x14ac:dyDescent="0.2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 ht="12.75" x14ac:dyDescent="0.2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 ht="12.75" x14ac:dyDescent="0.2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 ht="12.75" x14ac:dyDescent="0.2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 ht="12.75" x14ac:dyDescent="0.2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 ht="12.75" x14ac:dyDescent="0.2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 ht="12.75" x14ac:dyDescent="0.2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 ht="12.75" x14ac:dyDescent="0.2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 ht="12.75" x14ac:dyDescent="0.2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 ht="12.75" x14ac:dyDescent="0.2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 ht="12.75" x14ac:dyDescent="0.2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 ht="12.75" x14ac:dyDescent="0.2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 ht="12.75" x14ac:dyDescent="0.2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 ht="12.75" x14ac:dyDescent="0.2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 ht="12.75" x14ac:dyDescent="0.2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 ht="12.75" x14ac:dyDescent="0.2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 ht="12.75" x14ac:dyDescent="0.2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 ht="12.75" x14ac:dyDescent="0.2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 ht="12.75" x14ac:dyDescent="0.2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 ht="12.75" x14ac:dyDescent="0.2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 ht="12.75" x14ac:dyDescent="0.2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 ht="12.75" x14ac:dyDescent="0.2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 ht="12.75" x14ac:dyDescent="0.2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 ht="12.75" x14ac:dyDescent="0.2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 ht="12.75" x14ac:dyDescent="0.2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 ht="12.75" x14ac:dyDescent="0.2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 ht="12.75" x14ac:dyDescent="0.2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 ht="12.75" x14ac:dyDescent="0.2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 ht="12.75" x14ac:dyDescent="0.2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 ht="12.75" x14ac:dyDescent="0.2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 ht="12.75" x14ac:dyDescent="0.2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 ht="12.75" x14ac:dyDescent="0.2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 ht="12.75" x14ac:dyDescent="0.2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 ht="12.75" x14ac:dyDescent="0.2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 ht="12.75" x14ac:dyDescent="0.2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 ht="12.75" x14ac:dyDescent="0.2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 ht="12.75" x14ac:dyDescent="0.2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 ht="12.75" x14ac:dyDescent="0.2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 ht="12.75" x14ac:dyDescent="0.2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 ht="12.75" x14ac:dyDescent="0.2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 ht="12.75" x14ac:dyDescent="0.2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 ht="12.75" x14ac:dyDescent="0.2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 ht="12.75" x14ac:dyDescent="0.2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 ht="12.75" x14ac:dyDescent="0.2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 ht="12.75" x14ac:dyDescent="0.2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 ht="12.75" x14ac:dyDescent="0.2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 ht="12.75" x14ac:dyDescent="0.2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 ht="12.75" x14ac:dyDescent="0.2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 ht="12.75" x14ac:dyDescent="0.2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 ht="12.75" x14ac:dyDescent="0.2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 ht="12.75" x14ac:dyDescent="0.2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 ht="12.75" x14ac:dyDescent="0.2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 ht="12.75" x14ac:dyDescent="0.2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 ht="12.75" x14ac:dyDescent="0.2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 ht="12.75" x14ac:dyDescent="0.2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 ht="12.75" x14ac:dyDescent="0.2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 ht="12.75" x14ac:dyDescent="0.2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 ht="12.75" x14ac:dyDescent="0.2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 ht="12.75" x14ac:dyDescent="0.2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 ht="12.75" x14ac:dyDescent="0.2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 ht="12.75" x14ac:dyDescent="0.2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 ht="12.75" x14ac:dyDescent="0.2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 ht="12.75" x14ac:dyDescent="0.2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 ht="12.75" x14ac:dyDescent="0.2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 ht="12.75" x14ac:dyDescent="0.2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 ht="12.75" x14ac:dyDescent="0.2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 ht="12.75" x14ac:dyDescent="0.2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 ht="12.75" x14ac:dyDescent="0.2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 ht="12.75" x14ac:dyDescent="0.2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 ht="12.75" x14ac:dyDescent="0.2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 ht="12.75" x14ac:dyDescent="0.2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 ht="12.75" x14ac:dyDescent="0.2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 ht="12.75" x14ac:dyDescent="0.2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 ht="12.75" x14ac:dyDescent="0.2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 ht="12.75" x14ac:dyDescent="0.2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 ht="12.75" x14ac:dyDescent="0.2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 ht="12.75" x14ac:dyDescent="0.2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 ht="12.75" x14ac:dyDescent="0.2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 ht="12.75" x14ac:dyDescent="0.2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 ht="12.75" x14ac:dyDescent="0.2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 ht="12.75" x14ac:dyDescent="0.2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 ht="12.75" x14ac:dyDescent="0.2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 ht="12.75" x14ac:dyDescent="0.2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 ht="12.75" x14ac:dyDescent="0.2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spans="1:13" ht="12.75" x14ac:dyDescent="0.2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</row>
    <row r="1002" spans="1:13" ht="12.75" x14ac:dyDescent="0.2">
      <c r="A1002" s="2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</row>
    <row r="1003" spans="1:13" ht="12.75" x14ac:dyDescent="0.2">
      <c r="A1003" s="2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</row>
    <row r="1004" spans="1:13" ht="12.75" x14ac:dyDescent="0.2">
      <c r="A1004" s="2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</row>
    <row r="1005" spans="1:13" ht="12.75" x14ac:dyDescent="0.2">
      <c r="A1005" s="2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</row>
    <row r="1006" spans="1:13" ht="12.75" x14ac:dyDescent="0.2">
      <c r="A1006" s="2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</row>
    <row r="1007" spans="1:13" ht="12.75" x14ac:dyDescent="0.2">
      <c r="A1007" s="2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</row>
    <row r="1008" spans="1:13" ht="12.75" x14ac:dyDescent="0.2">
      <c r="A1008" s="2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</row>
    <row r="1009" spans="1:13" ht="12.75" x14ac:dyDescent="0.2">
      <c r="A1009" s="2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</row>
    <row r="1010" spans="1:13" ht="12.75" x14ac:dyDescent="0.2">
      <c r="A1010" s="2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</row>
    <row r="1011" spans="1:13" ht="12.75" x14ac:dyDescent="0.2">
      <c r="A1011" s="2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</row>
    <row r="1012" spans="1:13" ht="12.75" x14ac:dyDescent="0.2">
      <c r="A1012" s="2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</row>
    <row r="1013" spans="1:13" ht="12.75" x14ac:dyDescent="0.2">
      <c r="A1013" s="2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</row>
    <row r="1014" spans="1:13" ht="12.75" x14ac:dyDescent="0.2">
      <c r="A1014" s="2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</row>
    <row r="1015" spans="1:13" ht="12.75" x14ac:dyDescent="0.2">
      <c r="A1015" s="2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</row>
    <row r="1016" spans="1:13" ht="12.75" x14ac:dyDescent="0.2">
      <c r="A1016" s="2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</row>
    <row r="1017" spans="1:13" ht="12.75" x14ac:dyDescent="0.2">
      <c r="A1017" s="2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</row>
    <row r="1018" spans="1:13" ht="12.75" x14ac:dyDescent="0.2">
      <c r="A1018" s="2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</row>
    <row r="1019" spans="1:13" ht="12.75" x14ac:dyDescent="0.2">
      <c r="A1019" s="2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</row>
    <row r="1020" spans="1:13" ht="12.75" x14ac:dyDescent="0.2">
      <c r="A1020" s="2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</row>
    <row r="1021" spans="1:13" ht="12.75" x14ac:dyDescent="0.2">
      <c r="A1021" s="2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</row>
    <row r="1022" spans="1:13" ht="12.75" x14ac:dyDescent="0.2">
      <c r="A1022" s="2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</row>
    <row r="1023" spans="1:13" ht="12.75" x14ac:dyDescent="0.2">
      <c r="A1023" s="2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</row>
    <row r="1024" spans="1:13" ht="12.75" x14ac:dyDescent="0.2">
      <c r="A1024" s="2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</row>
    <row r="1025" spans="1:13" ht="12.75" x14ac:dyDescent="0.2">
      <c r="A1025" s="2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</row>
    <row r="1026" spans="1:13" ht="12.75" x14ac:dyDescent="0.2">
      <c r="A1026" s="2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</row>
    <row r="1027" spans="1:13" ht="12.75" x14ac:dyDescent="0.2">
      <c r="A1027" s="2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</row>
    <row r="1028" spans="1:13" ht="12.75" x14ac:dyDescent="0.2">
      <c r="A1028" s="2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</row>
    <row r="1029" spans="1:13" ht="12.75" x14ac:dyDescent="0.2">
      <c r="A1029" s="2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</row>
    <row r="1030" spans="1:13" ht="12.75" x14ac:dyDescent="0.2">
      <c r="A1030" s="2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</row>
    <row r="1031" spans="1:13" ht="12.75" x14ac:dyDescent="0.2">
      <c r="A1031" s="2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</row>
    <row r="1032" spans="1:13" ht="12.75" x14ac:dyDescent="0.2">
      <c r="A1032" s="2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</row>
    <row r="1033" spans="1:13" ht="12.75" x14ac:dyDescent="0.2">
      <c r="A1033" s="2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</row>
    <row r="1034" spans="1:13" ht="12.75" x14ac:dyDescent="0.2">
      <c r="A1034" s="2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</row>
    <row r="1035" spans="1:13" ht="12.75" x14ac:dyDescent="0.2">
      <c r="A1035" s="2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</row>
    <row r="1036" spans="1:13" ht="12.75" x14ac:dyDescent="0.2">
      <c r="A1036" s="2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</row>
    <row r="1037" spans="1:13" ht="12.75" x14ac:dyDescent="0.2">
      <c r="A1037" s="2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</row>
    <row r="1038" spans="1:13" ht="12.75" x14ac:dyDescent="0.2">
      <c r="A1038" s="2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</row>
    <row r="1039" spans="1:13" ht="12.75" x14ac:dyDescent="0.2">
      <c r="A1039" s="2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</row>
    <row r="1040" spans="1:13" ht="12.75" x14ac:dyDescent="0.2">
      <c r="A1040" s="2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</row>
  </sheetData>
  <mergeCells count="5">
    <mergeCell ref="P150:U150"/>
    <mergeCell ref="A1:D1"/>
    <mergeCell ref="P65:U65"/>
    <mergeCell ref="P66:U66"/>
    <mergeCell ref="P68:U68"/>
  </mergeCells>
  <conditionalFormatting sqref="D150:O150">
    <cfRule type="cellIs" dxfId="2" priority="3" operator="lessThan">
      <formula>0</formula>
    </cfRule>
  </conditionalFormatting>
  <conditionalFormatting sqref="D66:O66">
    <cfRule type="cellIs" dxfId="1" priority="2" operator="lessThan">
      <formula>0</formula>
    </cfRule>
  </conditionalFormatting>
  <conditionalFormatting sqref="D68:O6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Сборка и производство мебели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Плескачевская Анжелика</dc:creator>
  <cp:lastModifiedBy>Lena</cp:lastModifiedBy>
  <dcterms:created xsi:type="dcterms:W3CDTF">2020-12-16T08:05:56Z</dcterms:created>
  <dcterms:modified xsi:type="dcterms:W3CDTF">2021-09-25T12:03:41Z</dcterms:modified>
</cp:coreProperties>
</file>