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910"/>
  </bookViews>
  <sheets>
    <sheet name="Розничная торговля 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0" i="3" l="1"/>
  <c r="P12" i="3" l="1"/>
  <c r="E134" i="3" l="1"/>
  <c r="F134" i="3"/>
  <c r="G134" i="3"/>
  <c r="H134" i="3"/>
  <c r="I134" i="3"/>
  <c r="J134" i="3"/>
  <c r="K134" i="3"/>
  <c r="L134" i="3"/>
  <c r="M134" i="3"/>
  <c r="N134" i="3"/>
  <c r="O134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E84" i="3"/>
  <c r="F84" i="3"/>
  <c r="G84" i="3"/>
  <c r="H84" i="3"/>
  <c r="I84" i="3"/>
  <c r="J84" i="3"/>
  <c r="K84" i="3"/>
  <c r="L84" i="3"/>
  <c r="M84" i="3"/>
  <c r="N84" i="3"/>
  <c r="O84" i="3"/>
  <c r="E85" i="3"/>
  <c r="F85" i="3"/>
  <c r="G85" i="3"/>
  <c r="H85" i="3"/>
  <c r="I85" i="3"/>
  <c r="J85" i="3"/>
  <c r="K85" i="3"/>
  <c r="L85" i="3"/>
  <c r="M85" i="3"/>
  <c r="N85" i="3"/>
  <c r="O85" i="3"/>
  <c r="E86" i="3"/>
  <c r="F86" i="3"/>
  <c r="G86" i="3"/>
  <c r="H86" i="3"/>
  <c r="I86" i="3"/>
  <c r="J86" i="3"/>
  <c r="K86" i="3"/>
  <c r="L86" i="3"/>
  <c r="M86" i="3"/>
  <c r="N86" i="3"/>
  <c r="O86" i="3"/>
  <c r="E87" i="3"/>
  <c r="F87" i="3"/>
  <c r="G87" i="3"/>
  <c r="H87" i="3"/>
  <c r="I87" i="3"/>
  <c r="J87" i="3"/>
  <c r="K87" i="3"/>
  <c r="L87" i="3"/>
  <c r="M87" i="3"/>
  <c r="N87" i="3"/>
  <c r="O87" i="3"/>
  <c r="E88" i="3"/>
  <c r="F88" i="3"/>
  <c r="P79" i="3" s="1"/>
  <c r="G88" i="3"/>
  <c r="H88" i="3"/>
  <c r="I88" i="3"/>
  <c r="J88" i="3"/>
  <c r="K88" i="3"/>
  <c r="L88" i="3"/>
  <c r="M88" i="3"/>
  <c r="N88" i="3"/>
  <c r="O88" i="3"/>
  <c r="E89" i="3"/>
  <c r="F89" i="3"/>
  <c r="G89" i="3"/>
  <c r="H89" i="3"/>
  <c r="I89" i="3"/>
  <c r="J89" i="3"/>
  <c r="K89" i="3"/>
  <c r="L89" i="3"/>
  <c r="M89" i="3"/>
  <c r="N89" i="3"/>
  <c r="O89" i="3"/>
  <c r="D88" i="3"/>
  <c r="D87" i="3"/>
  <c r="D86" i="3"/>
  <c r="D89" i="3"/>
  <c r="D85" i="3"/>
  <c r="D84" i="3"/>
  <c r="D83" i="3"/>
  <c r="D82" i="3"/>
  <c r="A83" i="3"/>
  <c r="A84" i="3"/>
  <c r="A85" i="3"/>
  <c r="A86" i="3"/>
  <c r="A87" i="3"/>
  <c r="A88" i="3"/>
  <c r="A89" i="3"/>
  <c r="A82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0" i="3"/>
  <c r="F10" i="3"/>
  <c r="G10" i="3"/>
  <c r="H10" i="3"/>
  <c r="P10" i="3" s="1"/>
  <c r="I10" i="3"/>
  <c r="J10" i="3"/>
  <c r="K10" i="3"/>
  <c r="L10" i="3"/>
  <c r="M10" i="3"/>
  <c r="N10" i="3"/>
  <c r="O10" i="3"/>
  <c r="E11" i="3"/>
  <c r="F11" i="3"/>
  <c r="G11" i="3"/>
  <c r="H11" i="3"/>
  <c r="I11" i="3"/>
  <c r="J11" i="3"/>
  <c r="K11" i="3"/>
  <c r="L11" i="3"/>
  <c r="M11" i="3"/>
  <c r="N11" i="3"/>
  <c r="O11" i="3"/>
  <c r="E12" i="3"/>
  <c r="F12" i="3"/>
  <c r="G12" i="3"/>
  <c r="H12" i="3"/>
  <c r="I12" i="3"/>
  <c r="J12" i="3"/>
  <c r="K12" i="3"/>
  <c r="L12" i="3"/>
  <c r="M12" i="3"/>
  <c r="N12" i="3"/>
  <c r="O12" i="3"/>
  <c r="D11" i="3"/>
  <c r="D10" i="3"/>
  <c r="D9" i="3"/>
  <c r="D12" i="3"/>
  <c r="D8" i="3"/>
  <c r="E13" i="3"/>
  <c r="F13" i="3"/>
  <c r="G13" i="3"/>
  <c r="H13" i="3"/>
  <c r="I13" i="3"/>
  <c r="J13" i="3"/>
  <c r="K13" i="3"/>
  <c r="L13" i="3"/>
  <c r="M13" i="3"/>
  <c r="N13" i="3"/>
  <c r="O13" i="3"/>
  <c r="D13" i="3"/>
  <c r="P78" i="3" l="1"/>
  <c r="P77" i="3"/>
  <c r="P9" i="3"/>
  <c r="A22" i="3"/>
  <c r="A23" i="3"/>
  <c r="A104" i="3"/>
  <c r="P76" i="3" l="1"/>
  <c r="E112" i="3"/>
  <c r="F112" i="3"/>
  <c r="G112" i="3"/>
  <c r="H112" i="3"/>
  <c r="I112" i="3"/>
  <c r="J112" i="3"/>
  <c r="K112" i="3"/>
  <c r="L112" i="3"/>
  <c r="M112" i="3"/>
  <c r="N112" i="3"/>
  <c r="O112" i="3"/>
  <c r="D112" i="3"/>
  <c r="A112" i="3"/>
  <c r="A111" i="3"/>
  <c r="A109" i="3"/>
  <c r="A108" i="3"/>
  <c r="A107" i="3"/>
  <c r="A106" i="3"/>
  <c r="A105" i="3"/>
  <c r="P80" i="3"/>
  <c r="A15" i="3"/>
  <c r="A14" i="3"/>
  <c r="P8" i="3" l="1"/>
  <c r="E105" i="3" l="1"/>
  <c r="F105" i="3"/>
  <c r="G105" i="3"/>
  <c r="H105" i="3"/>
  <c r="I105" i="3"/>
  <c r="J105" i="3"/>
  <c r="K105" i="3"/>
  <c r="L105" i="3"/>
  <c r="M105" i="3"/>
  <c r="N105" i="3"/>
  <c r="O105" i="3"/>
  <c r="D105" i="3"/>
  <c r="E111" i="3"/>
  <c r="F111" i="3"/>
  <c r="G111" i="3"/>
  <c r="H111" i="3"/>
  <c r="I111" i="3"/>
  <c r="J111" i="3"/>
  <c r="K111" i="3"/>
  <c r="L111" i="3"/>
  <c r="M111" i="3"/>
  <c r="N111" i="3"/>
  <c r="O111" i="3"/>
  <c r="E106" i="3"/>
  <c r="F106" i="3"/>
  <c r="G106" i="3"/>
  <c r="H106" i="3"/>
  <c r="I106" i="3"/>
  <c r="J106" i="3"/>
  <c r="K106" i="3"/>
  <c r="L106" i="3"/>
  <c r="M106" i="3"/>
  <c r="N106" i="3"/>
  <c r="O106" i="3"/>
  <c r="E107" i="3"/>
  <c r="F107" i="3"/>
  <c r="G107" i="3"/>
  <c r="H107" i="3"/>
  <c r="I107" i="3"/>
  <c r="J107" i="3"/>
  <c r="K107" i="3"/>
  <c r="L107" i="3"/>
  <c r="M107" i="3"/>
  <c r="N107" i="3"/>
  <c r="O107" i="3"/>
  <c r="D107" i="3"/>
  <c r="D111" i="3"/>
  <c r="D106" i="3"/>
  <c r="P74" i="3" l="1"/>
  <c r="D127" i="3" l="1"/>
  <c r="D81" i="3" l="1"/>
  <c r="P75" i="3"/>
  <c r="P73" i="3"/>
  <c r="P72" i="3" l="1"/>
  <c r="E72" i="3"/>
  <c r="F72" i="3"/>
  <c r="G72" i="3"/>
  <c r="H72" i="3"/>
  <c r="I72" i="3"/>
  <c r="J72" i="3"/>
  <c r="K72" i="3"/>
  <c r="L72" i="3"/>
  <c r="M72" i="3"/>
  <c r="N72" i="3"/>
  <c r="O72" i="3"/>
  <c r="D72" i="3"/>
  <c r="E143" i="3"/>
  <c r="F143" i="3"/>
  <c r="G143" i="3"/>
  <c r="H143" i="3"/>
  <c r="I143" i="3"/>
  <c r="J143" i="3"/>
  <c r="K143" i="3"/>
  <c r="L143" i="3"/>
  <c r="M143" i="3"/>
  <c r="N143" i="3"/>
  <c r="O143" i="3"/>
  <c r="D143" i="3"/>
  <c r="E135" i="3"/>
  <c r="F135" i="3"/>
  <c r="G135" i="3"/>
  <c r="H135" i="3"/>
  <c r="I135" i="3"/>
  <c r="J135" i="3"/>
  <c r="K135" i="3"/>
  <c r="L135" i="3"/>
  <c r="M135" i="3"/>
  <c r="N135" i="3"/>
  <c r="O135" i="3"/>
  <c r="D135" i="3"/>
  <c r="E127" i="3"/>
  <c r="F127" i="3"/>
  <c r="G127" i="3"/>
  <c r="H127" i="3"/>
  <c r="I127" i="3"/>
  <c r="J127" i="3"/>
  <c r="K127" i="3"/>
  <c r="L127" i="3"/>
  <c r="M127" i="3"/>
  <c r="N127" i="3"/>
  <c r="O127" i="3"/>
  <c r="E120" i="3"/>
  <c r="F120" i="3"/>
  <c r="G120" i="3"/>
  <c r="H120" i="3"/>
  <c r="I120" i="3"/>
  <c r="J120" i="3"/>
  <c r="K120" i="3"/>
  <c r="L120" i="3"/>
  <c r="M120" i="3"/>
  <c r="N120" i="3"/>
  <c r="O120" i="3"/>
  <c r="D120" i="3"/>
  <c r="D56" i="3" l="1"/>
  <c r="E81" i="3"/>
  <c r="E56" i="3" s="1"/>
  <c r="N81" i="3"/>
  <c r="N56" i="3" s="1"/>
  <c r="G81" i="3"/>
  <c r="G56" i="3" s="1"/>
  <c r="J81" i="3"/>
  <c r="J56" i="3" s="1"/>
  <c r="M81" i="3"/>
  <c r="M56" i="3" s="1"/>
  <c r="I81" i="3"/>
  <c r="I56" i="3" s="1"/>
  <c r="F81" i="3"/>
  <c r="F56" i="3" s="1"/>
  <c r="H81" i="3"/>
  <c r="H56" i="3" s="1"/>
  <c r="L81" i="3"/>
  <c r="L56" i="3" s="1"/>
  <c r="O81" i="3"/>
  <c r="O56" i="3" s="1"/>
  <c r="K81" i="3"/>
  <c r="K56" i="3" s="1"/>
  <c r="E151" i="3"/>
  <c r="G151" i="3"/>
  <c r="J151" i="3"/>
  <c r="K151" i="3"/>
  <c r="M151" i="3"/>
  <c r="N151" i="3"/>
  <c r="D151" i="3"/>
  <c r="D134" i="3"/>
  <c r="D7" i="3"/>
  <c r="K59" i="3" l="1"/>
  <c r="K113" i="3" s="1"/>
  <c r="N59" i="3"/>
  <c r="N113" i="3" s="1"/>
  <c r="J59" i="3"/>
  <c r="J113" i="3" s="1"/>
  <c r="F59" i="3"/>
  <c r="F113" i="3" s="1"/>
  <c r="M59" i="3"/>
  <c r="M113" i="3" s="1"/>
  <c r="I59" i="3"/>
  <c r="I113" i="3" s="1"/>
  <c r="E59" i="3"/>
  <c r="E113" i="3" s="1"/>
  <c r="O59" i="3"/>
  <c r="O113" i="3" s="1"/>
  <c r="G59" i="3"/>
  <c r="G113" i="3" s="1"/>
  <c r="D59" i="3"/>
  <c r="L59" i="3"/>
  <c r="L113" i="3" s="1"/>
  <c r="H59" i="3"/>
  <c r="H113" i="3" s="1"/>
  <c r="O151" i="3"/>
  <c r="I151" i="3"/>
  <c r="F151" i="3"/>
  <c r="L151" i="3"/>
  <c r="H151" i="3"/>
  <c r="D6" i="3"/>
  <c r="D113" i="3" l="1"/>
  <c r="D5" i="3"/>
  <c r="D38" i="3" s="1"/>
  <c r="E6" i="3"/>
  <c r="E7" i="3"/>
  <c r="F6" i="3"/>
  <c r="F7" i="3"/>
  <c r="D36" i="3" l="1"/>
  <c r="D32" i="3"/>
  <c r="D103" i="3" s="1"/>
  <c r="D35" i="3"/>
  <c r="D33" i="3"/>
  <c r="D34" i="3"/>
  <c r="D31" i="3"/>
  <c r="D30" i="3"/>
  <c r="D37" i="3"/>
  <c r="F5" i="3"/>
  <c r="E5" i="3"/>
  <c r="D95" i="3"/>
  <c r="D94" i="3" s="1"/>
  <c r="G6" i="3"/>
  <c r="H6" i="3"/>
  <c r="G7" i="3"/>
  <c r="E36" i="3" l="1"/>
  <c r="E38" i="3"/>
  <c r="F36" i="3"/>
  <c r="F38" i="3"/>
  <c r="D104" i="3"/>
  <c r="D102" i="3"/>
  <c r="E35" i="3"/>
  <c r="F35" i="3"/>
  <c r="E33" i="3"/>
  <c r="E34" i="3"/>
  <c r="F33" i="3"/>
  <c r="F34" i="3"/>
  <c r="E31" i="3"/>
  <c r="E32" i="3"/>
  <c r="E103" i="3" s="1"/>
  <c r="F31" i="3"/>
  <c r="F32" i="3"/>
  <c r="F103" i="3" s="1"/>
  <c r="E30" i="3"/>
  <c r="E102" i="3" s="1"/>
  <c r="F30" i="3"/>
  <c r="D29" i="3"/>
  <c r="E37" i="3"/>
  <c r="F37" i="3"/>
  <c r="G5" i="3"/>
  <c r="F95" i="3"/>
  <c r="F94" i="3" s="1"/>
  <c r="E95" i="3"/>
  <c r="E94" i="3" s="1"/>
  <c r="H7" i="3"/>
  <c r="I6" i="3"/>
  <c r="G36" i="3" l="1"/>
  <c r="G38" i="3"/>
  <c r="F104" i="3"/>
  <c r="E104" i="3"/>
  <c r="F102" i="3"/>
  <c r="G35" i="3"/>
  <c r="D39" i="3"/>
  <c r="D40" i="3" s="1"/>
  <c r="G33" i="3"/>
  <c r="G34" i="3"/>
  <c r="G31" i="3"/>
  <c r="G32" i="3"/>
  <c r="G103" i="3" s="1"/>
  <c r="G30" i="3"/>
  <c r="G37" i="3"/>
  <c r="H5" i="3"/>
  <c r="E29" i="3"/>
  <c r="F29" i="3"/>
  <c r="G95" i="3"/>
  <c r="G94" i="3" s="1"/>
  <c r="N7" i="3"/>
  <c r="O7" i="3"/>
  <c r="J6" i="3"/>
  <c r="I7" i="3"/>
  <c r="H36" i="3" l="1"/>
  <c r="H38" i="3"/>
  <c r="G104" i="3"/>
  <c r="G102" i="3"/>
  <c r="H35" i="3"/>
  <c r="H33" i="3"/>
  <c r="H104" i="3" s="1"/>
  <c r="H34" i="3"/>
  <c r="H32" i="3"/>
  <c r="H103" i="3" s="1"/>
  <c r="H31" i="3"/>
  <c r="H30" i="3"/>
  <c r="H102" i="3" s="1"/>
  <c r="H37" i="3"/>
  <c r="G29" i="3"/>
  <c r="I5" i="3"/>
  <c r="F39" i="3"/>
  <c r="F40" i="3" s="1"/>
  <c r="E39" i="3"/>
  <c r="E40" i="3" s="1"/>
  <c r="H95" i="3"/>
  <c r="H94" i="3" s="1"/>
  <c r="J7" i="3"/>
  <c r="K6" i="3"/>
  <c r="I36" i="3" l="1"/>
  <c r="I38" i="3"/>
  <c r="I35" i="3"/>
  <c r="I33" i="3"/>
  <c r="I34" i="3"/>
  <c r="I31" i="3"/>
  <c r="I32" i="3"/>
  <c r="I103" i="3" s="1"/>
  <c r="I30" i="3"/>
  <c r="I37" i="3"/>
  <c r="H29" i="3"/>
  <c r="J5" i="3"/>
  <c r="G39" i="3"/>
  <c r="G40" i="3" s="1"/>
  <c r="I95" i="3"/>
  <c r="I94" i="3" s="1"/>
  <c r="K7" i="3"/>
  <c r="L6" i="3"/>
  <c r="J36" i="3" l="1"/>
  <c r="J38" i="3"/>
  <c r="I104" i="3"/>
  <c r="I102" i="3"/>
  <c r="J35" i="3"/>
  <c r="H39" i="3"/>
  <c r="H40" i="3" s="1"/>
  <c r="J33" i="3"/>
  <c r="J34" i="3"/>
  <c r="J31" i="3"/>
  <c r="J32" i="3"/>
  <c r="J103" i="3" s="1"/>
  <c r="J30" i="3"/>
  <c r="J37" i="3"/>
  <c r="I29" i="3"/>
  <c r="K5" i="3"/>
  <c r="J95" i="3"/>
  <c r="J94" i="3" s="1"/>
  <c r="M6" i="3"/>
  <c r="M7" i="3"/>
  <c r="L7" i="3"/>
  <c r="K36" i="3" l="1"/>
  <c r="K38" i="3"/>
  <c r="J104" i="3"/>
  <c r="J102" i="3"/>
  <c r="K35" i="3"/>
  <c r="K34" i="3"/>
  <c r="K33" i="3"/>
  <c r="K32" i="3"/>
  <c r="K103" i="3" s="1"/>
  <c r="K31" i="3"/>
  <c r="K30" i="3"/>
  <c r="P11" i="3"/>
  <c r="P7" i="3"/>
  <c r="K37" i="3"/>
  <c r="J29" i="3"/>
  <c r="L5" i="3"/>
  <c r="I39" i="3"/>
  <c r="I40" i="3" s="1"/>
  <c r="K95" i="3"/>
  <c r="K94" i="3" s="1"/>
  <c r="M5" i="3"/>
  <c r="N6" i="3"/>
  <c r="L36" i="3" l="1"/>
  <c r="L38" i="3"/>
  <c r="M36" i="3"/>
  <c r="M38" i="3"/>
  <c r="K104" i="3"/>
  <c r="K102" i="3"/>
  <c r="L35" i="3"/>
  <c r="M35" i="3"/>
  <c r="M33" i="3"/>
  <c r="M34" i="3"/>
  <c r="L33" i="3"/>
  <c r="L34" i="3"/>
  <c r="M31" i="3"/>
  <c r="M32" i="3"/>
  <c r="M103" i="3" s="1"/>
  <c r="L32" i="3"/>
  <c r="L103" i="3" s="1"/>
  <c r="L31" i="3"/>
  <c r="L30" i="3"/>
  <c r="M30" i="3"/>
  <c r="M102" i="3" s="1"/>
  <c r="L37" i="3"/>
  <c r="M37" i="3"/>
  <c r="O6" i="3"/>
  <c r="P6" i="3" s="1"/>
  <c r="K29" i="3"/>
  <c r="K39" i="3" s="1"/>
  <c r="K40" i="3" s="1"/>
  <c r="M95" i="3"/>
  <c r="M94" i="3" s="1"/>
  <c r="J39" i="3"/>
  <c r="J40" i="3" s="1"/>
  <c r="L95" i="3"/>
  <c r="L94" i="3" s="1"/>
  <c r="N5" i="3"/>
  <c r="N36" i="3" l="1"/>
  <c r="N38" i="3"/>
  <c r="L104" i="3"/>
  <c r="M104" i="3"/>
  <c r="L102" i="3"/>
  <c r="N35" i="3"/>
  <c r="N33" i="3"/>
  <c r="N34" i="3"/>
  <c r="N31" i="3"/>
  <c r="N32" i="3"/>
  <c r="N103" i="3" s="1"/>
  <c r="N30" i="3"/>
  <c r="O5" i="3"/>
  <c r="N37" i="3"/>
  <c r="L29" i="3"/>
  <c r="M29" i="3"/>
  <c r="N95" i="3"/>
  <c r="N94" i="3" s="1"/>
  <c r="O36" i="3" l="1"/>
  <c r="O38" i="3"/>
  <c r="N104" i="3"/>
  <c r="N102" i="3"/>
  <c r="O35" i="3"/>
  <c r="L39" i="3"/>
  <c r="L40" i="3" s="1"/>
  <c r="M39" i="3"/>
  <c r="M40" i="3" s="1"/>
  <c r="O34" i="3"/>
  <c r="O33" i="3"/>
  <c r="O31" i="3"/>
  <c r="O32" i="3"/>
  <c r="O103" i="3" s="1"/>
  <c r="P5" i="3"/>
  <c r="O30" i="3"/>
  <c r="O37" i="3"/>
  <c r="O95" i="3"/>
  <c r="O94" i="3" s="1"/>
  <c r="N29" i="3"/>
  <c r="O104" i="3" l="1"/>
  <c r="O102" i="3"/>
  <c r="N39" i="3"/>
  <c r="N40" i="3" s="1"/>
  <c r="E48" i="3"/>
  <c r="E110" i="3" s="1"/>
  <c r="I48" i="3"/>
  <c r="I110" i="3" s="1"/>
  <c r="M48" i="3"/>
  <c r="M110" i="3" s="1"/>
  <c r="D47" i="3"/>
  <c r="D109" i="3" s="1"/>
  <c r="H46" i="3"/>
  <c r="H108" i="3" s="1"/>
  <c r="L46" i="3"/>
  <c r="L108" i="3" s="1"/>
  <c r="D46" i="3"/>
  <c r="D108" i="3" s="1"/>
  <c r="M46" i="3"/>
  <c r="M108" i="3" s="1"/>
  <c r="G48" i="3"/>
  <c r="G110" i="3" s="1"/>
  <c r="O48" i="3"/>
  <c r="O110" i="3" s="1"/>
  <c r="F46" i="3"/>
  <c r="F108" i="3" s="1"/>
  <c r="N46" i="3"/>
  <c r="N108" i="3" s="1"/>
  <c r="L48" i="3"/>
  <c r="L110" i="3" s="1"/>
  <c r="G46" i="3"/>
  <c r="G108" i="3" s="1"/>
  <c r="K46" i="3"/>
  <c r="K108" i="3" s="1"/>
  <c r="O46" i="3"/>
  <c r="O108" i="3" s="1"/>
  <c r="F48" i="3"/>
  <c r="F110" i="3" s="1"/>
  <c r="J48" i="3"/>
  <c r="J110" i="3" s="1"/>
  <c r="N48" i="3"/>
  <c r="N110" i="3" s="1"/>
  <c r="E46" i="3"/>
  <c r="E108" i="3" s="1"/>
  <c r="I46" i="3"/>
  <c r="I108" i="3" s="1"/>
  <c r="K48" i="3"/>
  <c r="K110" i="3" s="1"/>
  <c r="J46" i="3"/>
  <c r="J108" i="3" s="1"/>
  <c r="H48" i="3"/>
  <c r="H110" i="3" s="1"/>
  <c r="D48" i="3"/>
  <c r="D110" i="3" s="1"/>
  <c r="G47" i="3"/>
  <c r="G109" i="3" s="1"/>
  <c r="K47" i="3"/>
  <c r="K109" i="3" s="1"/>
  <c r="O47" i="3"/>
  <c r="O109" i="3" s="1"/>
  <c r="I47" i="3"/>
  <c r="I109" i="3" s="1"/>
  <c r="J47" i="3"/>
  <c r="J109" i="3" s="1"/>
  <c r="H47" i="3"/>
  <c r="H109" i="3" s="1"/>
  <c r="L47" i="3"/>
  <c r="L109" i="3" s="1"/>
  <c r="E47" i="3"/>
  <c r="E109" i="3" s="1"/>
  <c r="M47" i="3"/>
  <c r="M109" i="3" s="1"/>
  <c r="F47" i="3"/>
  <c r="F109" i="3" s="1"/>
  <c r="N47" i="3"/>
  <c r="N109" i="3" s="1"/>
  <c r="O29" i="3"/>
  <c r="O39" i="3" l="1"/>
  <c r="O40" i="3" s="1"/>
  <c r="D41" i="3"/>
  <c r="D157" i="3" s="1"/>
  <c r="H41" i="3"/>
  <c r="H157" i="3" s="1"/>
  <c r="I41" i="3"/>
  <c r="I157" i="3" s="1"/>
  <c r="O41" i="3"/>
  <c r="I101" i="3"/>
  <c r="I119" i="3" s="1"/>
  <c r="I152" i="3" s="1"/>
  <c r="L41" i="3"/>
  <c r="E41" i="3"/>
  <c r="K41" i="3"/>
  <c r="O101" i="3"/>
  <c r="O119" i="3" s="1"/>
  <c r="O152" i="3" s="1"/>
  <c r="G41" i="3"/>
  <c r="J41" i="3"/>
  <c r="N41" i="3"/>
  <c r="E101" i="3"/>
  <c r="E119" i="3" s="1"/>
  <c r="E152" i="3" s="1"/>
  <c r="J101" i="3"/>
  <c r="J119" i="3" s="1"/>
  <c r="J152" i="3" s="1"/>
  <c r="F41" i="3"/>
  <c r="M41" i="3"/>
  <c r="J157" i="3" l="1"/>
  <c r="J158" i="3" s="1"/>
  <c r="E157" i="3"/>
  <c r="E158" i="3" s="1"/>
  <c r="D158" i="3"/>
  <c r="F157" i="3"/>
  <c r="F158" i="3" s="1"/>
  <c r="G157" i="3"/>
  <c r="G158" i="3" s="1"/>
  <c r="L157" i="3"/>
  <c r="L158" i="3" s="1"/>
  <c r="M157" i="3"/>
  <c r="M158" i="3" s="1"/>
  <c r="N157" i="3"/>
  <c r="N158" i="3" s="1"/>
  <c r="K157" i="3"/>
  <c r="K158" i="3" s="1"/>
  <c r="O57" i="3"/>
  <c r="O157" i="3"/>
  <c r="O158" i="3" s="1"/>
  <c r="H57" i="3"/>
  <c r="H158" i="3"/>
  <c r="I57" i="3"/>
  <c r="I158" i="3"/>
  <c r="L101" i="3"/>
  <c r="L119" i="3" s="1"/>
  <c r="L152" i="3" s="1"/>
  <c r="M101" i="3"/>
  <c r="M119" i="3" s="1"/>
  <c r="M152" i="3" s="1"/>
  <c r="H101" i="3"/>
  <c r="H119" i="3" s="1"/>
  <c r="H152" i="3" s="1"/>
  <c r="D101" i="3"/>
  <c r="D119" i="3" s="1"/>
  <c r="D152" i="3" s="1"/>
  <c r="D153" i="3" s="1"/>
  <c r="E93" i="3" s="1"/>
  <c r="E153" i="3" s="1"/>
  <c r="F93" i="3" s="1"/>
  <c r="G101" i="3"/>
  <c r="G119" i="3" s="1"/>
  <c r="G152" i="3" s="1"/>
  <c r="K101" i="3"/>
  <c r="K119" i="3" s="1"/>
  <c r="K152" i="3" s="1"/>
  <c r="L57" i="3"/>
  <c r="L66" i="3" s="1"/>
  <c r="F101" i="3"/>
  <c r="F119" i="3" s="1"/>
  <c r="F152" i="3" s="1"/>
  <c r="N101" i="3"/>
  <c r="N119" i="3" s="1"/>
  <c r="N152" i="3" s="1"/>
  <c r="K57" i="3"/>
  <c r="K66" i="3" s="1"/>
  <c r="N57" i="3"/>
  <c r="N66" i="3" s="1"/>
  <c r="E57" i="3"/>
  <c r="E66" i="3" s="1"/>
  <c r="M57" i="3"/>
  <c r="M66" i="3" s="1"/>
  <c r="G57" i="3"/>
  <c r="G66" i="3" s="1"/>
  <c r="F57" i="3"/>
  <c r="F66" i="3" s="1"/>
  <c r="D57" i="3"/>
  <c r="J57" i="3"/>
  <c r="J66" i="3" s="1"/>
  <c r="I66" i="3" l="1"/>
  <c r="I67" i="3" s="1"/>
  <c r="O66" i="3"/>
  <c r="O67" i="3" s="1"/>
  <c r="H58" i="3"/>
  <c r="H66" i="3"/>
  <c r="H67" i="3" s="1"/>
  <c r="L159" i="3"/>
  <c r="O58" i="3"/>
  <c r="O159" i="3"/>
  <c r="I58" i="3"/>
  <c r="I159" i="3"/>
  <c r="H159" i="3"/>
  <c r="F153" i="3"/>
  <c r="G93" i="3" s="1"/>
  <c r="G153" i="3" s="1"/>
  <c r="H93" i="3" s="1"/>
  <c r="H153" i="3" s="1"/>
  <c r="I93" i="3" s="1"/>
  <c r="I153" i="3" s="1"/>
  <c r="J93" i="3" s="1"/>
  <c r="J153" i="3" s="1"/>
  <c r="K93" i="3" s="1"/>
  <c r="K153" i="3" s="1"/>
  <c r="L93" i="3" s="1"/>
  <c r="L153" i="3" s="1"/>
  <c r="M93" i="3" s="1"/>
  <c r="M153" i="3" s="1"/>
  <c r="N93" i="3" s="1"/>
  <c r="N153" i="3" s="1"/>
  <c r="O93" i="3" s="1"/>
  <c r="O153" i="3" s="1"/>
  <c r="L67" i="3"/>
  <c r="L58" i="3"/>
  <c r="D58" i="3"/>
  <c r="D66" i="3"/>
  <c r="G159" i="3"/>
  <c r="E159" i="3"/>
  <c r="N67" i="3"/>
  <c r="N58" i="3"/>
  <c r="K159" i="3"/>
  <c r="J67" i="3"/>
  <c r="J58" i="3"/>
  <c r="J159" i="3"/>
  <c r="F67" i="3"/>
  <c r="F58" i="3"/>
  <c r="M67" i="3"/>
  <c r="M58" i="3"/>
  <c r="F159" i="3"/>
  <c r="M159" i="3"/>
  <c r="D159" i="3"/>
  <c r="G67" i="3"/>
  <c r="G58" i="3"/>
  <c r="E67" i="3"/>
  <c r="E58" i="3"/>
  <c r="N159" i="3"/>
  <c r="K67" i="3"/>
  <c r="K58" i="3"/>
  <c r="D67" i="3" l="1"/>
  <c r="D68" i="3"/>
  <c r="E68" i="3" s="1"/>
  <c r="F68" i="3" s="1"/>
  <c r="G68" i="3" s="1"/>
  <c r="H68" i="3" s="1"/>
  <c r="I68" i="3" s="1"/>
  <c r="J68" i="3" s="1"/>
  <c r="K68" i="3" s="1"/>
  <c r="L68" i="3" s="1"/>
  <c r="M68" i="3" s="1"/>
  <c r="N68" i="3" s="1"/>
  <c r="O68" i="3" s="1"/>
</calcChain>
</file>

<file path=xl/sharedStrings.xml><?xml version="1.0" encoding="utf-8"?>
<sst xmlns="http://schemas.openxmlformats.org/spreadsheetml/2006/main" count="240" uniqueCount="84">
  <si>
    <t>Выручка</t>
  </si>
  <si>
    <t>Чистая прибыль накопленным итогом</t>
  </si>
  <si>
    <t>Процент по кредитам</t>
  </si>
  <si>
    <t xml:space="preserve">Рентабельность по чистой прибыли, % </t>
  </si>
  <si>
    <t>и т.д.</t>
  </si>
  <si>
    <t>Маркетинг и реклама</t>
  </si>
  <si>
    <t>руб.</t>
  </si>
  <si>
    <t>Измерение</t>
  </si>
  <si>
    <t>Операционная рентабельность, %</t>
  </si>
  <si>
    <t>Прочие поступления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</si>
  <si>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</si>
  <si>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</si>
  <si>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</si>
  <si>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</si>
  <si>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</si>
  <si>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</si>
  <si>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</si>
  <si>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</si>
  <si>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</si>
  <si>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</si>
  <si>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</si>
  <si>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Срок амортиза-ции (лет)</t>
  </si>
  <si>
    <t>Периоды</t>
  </si>
  <si>
    <t xml:space="preserve">Маржинальная рентабельность, % 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</si>
  <si>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</si>
  <si>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</si>
  <si>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</si>
  <si>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</si>
  <si>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</si>
  <si>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</si>
  <si>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</si>
  <si>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</si>
  <si>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3. Отток ДС от операционной деятельности</t>
  </si>
  <si>
    <t>6. Отток ДС от инвестиционной деятельности</t>
  </si>
  <si>
    <t>10. Сальдо ДС по фин. деятельности</t>
  </si>
  <si>
    <t>12. Остаток ДС на конец периода</t>
  </si>
  <si>
    <t>4. Сальдо ДС по операционной деятельности</t>
  </si>
  <si>
    <t>7. Сальдо ДС по инвестиционной деятельности</t>
  </si>
  <si>
    <t>Обновление и техподдержка сайта</t>
  </si>
  <si>
    <t>Бухгалтер, юрист (аутсорсинг)</t>
  </si>
  <si>
    <t>Прочие постоянные расходы</t>
  </si>
  <si>
    <t>% от годовой выручки</t>
  </si>
  <si>
    <t>ПРОГНОЗ ДОХОДОВ И РАСХОДОВ</t>
  </si>
  <si>
    <t>ИТОГО</t>
  </si>
  <si>
    <t>ПРОГНОЗ ДВИЖЕНИЯ ДЕНЕЖНЫХ СРЕДСТВ</t>
  </si>
  <si>
    <t>ДОПОЛНИТЕЛЬНЫЕ ФИНАНСОВЫЕ ПОКАЗАТЕЛИ</t>
  </si>
  <si>
    <t>ПРОГНОЗ ИНВЕСТИЦИОННЫХ РАСХОДОВ</t>
  </si>
  <si>
    <t>% от выручки</t>
  </si>
  <si>
    <t>Неоперационные расходы</t>
  </si>
  <si>
    <t>Амортизация ОС и НМА</t>
  </si>
  <si>
    <t xml:space="preserve">Амортизация ОС и НМА </t>
  </si>
  <si>
    <t>ед.</t>
  </si>
  <si>
    <t>Остаточная стоимость на конец года</t>
  </si>
  <si>
    <t>Операционный рычаг</t>
  </si>
  <si>
    <t>Средний чек:</t>
  </si>
  <si>
    <t>Прочие переменные расходы</t>
  </si>
  <si>
    <t>Количество клиентов:</t>
  </si>
  <si>
    <t>Покупная стоимость товаров</t>
  </si>
  <si>
    <t>Транспортные расходы</t>
  </si>
  <si>
    <t>Расходы на закупку товаров</t>
  </si>
  <si>
    <t>Автомобиль</t>
  </si>
  <si>
    <t>Торговое оборудование</t>
  </si>
  <si>
    <t>Переменная часть заработной платы (бонусы от объемов реализ., вкл. ФСЗН)</t>
  </si>
  <si>
    <t>Постоянная часть зарплаты (вкл. ФСЗН)</t>
  </si>
  <si>
    <t>Торговая точка 1</t>
  </si>
  <si>
    <t>Торговая точка 2</t>
  </si>
  <si>
    <t>Расходы на доставку</t>
  </si>
  <si>
    <t>Заработная плата (вся, вкл. ФСЗН)</t>
  </si>
  <si>
    <t>Аренда торговых павильонов</t>
  </si>
  <si>
    <t>Кассовое оборудование</t>
  </si>
  <si>
    <t>Связь, интернет и т.д.</t>
  </si>
  <si>
    <t>Основные средства  (ОС) и нематериальные активы (НМА) (накопленным итогом)</t>
  </si>
  <si>
    <t>Повышение квалификации, госпроцедуры регистрации/разрешения/сертификация</t>
  </si>
  <si>
    <t>Важно! Применена ставка единого налога, установленного для ИП при осуществлении розничной торговли иными непродовольственными товарами в областных центрах.</t>
  </si>
  <si>
    <t>Важно! Если ячейка выделена розовой заливкой, значит, в данном периоде возник убыток, и необходимо продумать меры для его предотвращения.</t>
  </si>
  <si>
    <t>Важно! Если ячейка выделена розовой заливкой, значит, накопленным итогом получен убыток, и необходимо продумать меры для его предотвращения.</t>
  </si>
  <si>
    <t>Важно! Если ячейка выделена розовой заливкой, значит, возник кассовый разрыв, и необходимо сократить размер выплат на сумму отрицательного значения.</t>
  </si>
  <si>
    <t>11. Чистый приток/отток ДС от всех видов деятельности</t>
  </si>
  <si>
    <t>9. Отток ДС от финансовой деятельности</t>
  </si>
  <si>
    <t>8. Приток ДС от финансовой деятельности</t>
  </si>
  <si>
    <t>5. Приток ДС от инвестиционной деятельности</t>
  </si>
  <si>
    <t>2. Приток ДС от операционной деятельности</t>
  </si>
  <si>
    <t>Налог/сбор за осуществление деятельности</t>
  </si>
  <si>
    <t>Важно! Ячейки, выделенные желтой заливкой, заполняются или корректируются вручную.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</si>
</sst>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р.-419]#,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right" vertical="center"/>
      <protection locked="0"/>
    </xf>
    <xf numFmtId="0" fontId="4" fillId="5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7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7" fillId="5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5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3" borderId="0" xfId="1" applyNumberFormat="1" applyFont="1" applyFill="1" applyBorder="1" applyAlignment="1" applyProtection="1">
      <alignment horizontal="left" vertical="center" wrapText="1"/>
      <protection locked="0"/>
    </xf>
    <xf numFmtId="3" fontId="8" fillId="3" borderId="0" xfId="1" applyNumberFormat="1" applyFont="1" applyFill="1" applyBorder="1" applyAlignment="1" applyProtection="1">
      <alignment horizontal="right" vertical="center"/>
      <protection locked="0"/>
    </xf>
    <xf numFmtId="3" fontId="7" fillId="3" borderId="0" xfId="1" applyNumberFormat="1" applyFont="1" applyFill="1" applyBorder="1" applyAlignment="1" applyProtection="1">
      <alignment horizontal="right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0" fillId="8" borderId="0" xfId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0" fillId="8" borderId="3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10" fontId="7" fillId="3" borderId="0" xfId="1" applyNumberFormat="1" applyFont="1" applyFill="1" applyBorder="1" applyAlignment="1" applyProtection="1">
      <alignment horizontal="right" vertical="center"/>
      <protection locked="0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 vertical="center"/>
    </xf>
    <xf numFmtId="165" fontId="10" fillId="10" borderId="3" xfId="1" applyNumberFormat="1" applyFont="1" applyFill="1" applyBorder="1" applyAlignment="1">
      <alignment horizontal="left" vertical="center"/>
    </xf>
    <xf numFmtId="0" fontId="10" fillId="10" borderId="3" xfId="1" applyFont="1" applyFill="1" applyBorder="1" applyAlignment="1">
      <alignment horizontal="center" vertical="center"/>
    </xf>
    <xf numFmtId="3" fontId="10" fillId="10" borderId="3" xfId="1" applyNumberFormat="1" applyFont="1" applyFill="1" applyBorder="1" applyAlignment="1">
      <alignment horizontal="right" vertical="center"/>
    </xf>
    <xf numFmtId="0" fontId="10" fillId="10" borderId="0" xfId="1" applyFont="1" applyFill="1" applyBorder="1" applyAlignment="1" applyProtection="1">
      <alignment horizontal="center" vertical="center"/>
      <protection locked="0"/>
    </xf>
    <xf numFmtId="0" fontId="10" fillId="10" borderId="0" xfId="1" applyFont="1" applyFill="1" applyBorder="1" applyAlignment="1" applyProtection="1">
      <alignment horizontal="right" vertical="center"/>
      <protection locked="0"/>
    </xf>
    <xf numFmtId="3" fontId="10" fillId="10" borderId="0" xfId="1" applyNumberFormat="1" applyFont="1" applyFill="1" applyBorder="1" applyAlignment="1" applyProtection="1">
      <alignment horizontal="right" vertical="center"/>
      <protection locked="0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2" xfId="1" applyNumberFormat="1" applyFont="1" applyFill="1" applyBorder="1" applyAlignment="1" applyProtection="1">
      <alignment horizontal="left" vertical="center"/>
      <protection locked="0"/>
    </xf>
    <xf numFmtId="0" fontId="9" fillId="9" borderId="2" xfId="1" applyFont="1" applyFill="1" applyBorder="1" applyAlignment="1" applyProtection="1">
      <alignment horizontal="center" vertical="center"/>
      <protection locked="0"/>
    </xf>
    <xf numFmtId="3" fontId="9" fillId="9" borderId="2" xfId="1" applyNumberFormat="1" applyFont="1" applyFill="1" applyBorder="1" applyAlignment="1" applyProtection="1">
      <alignment horizontal="right" vertical="center"/>
      <protection locked="0"/>
    </xf>
    <xf numFmtId="0" fontId="9" fillId="9" borderId="2" xfId="1" applyFont="1" applyFill="1" applyBorder="1" applyAlignment="1" applyProtection="1">
      <alignment horizontal="left" vertical="center" wrapText="1"/>
      <protection locked="0"/>
    </xf>
    <xf numFmtId="0" fontId="9" fillId="12" borderId="1" xfId="1" applyFont="1" applyFill="1" applyBorder="1" applyAlignment="1" applyProtection="1">
      <alignment horizontal="left" vertical="center"/>
      <protection locked="0"/>
    </xf>
    <xf numFmtId="0" fontId="9" fillId="9" borderId="1" xfId="1" applyFont="1" applyFill="1" applyBorder="1" applyAlignment="1" applyProtection="1">
      <alignment horizontal="center" vertical="center"/>
      <protection locked="0"/>
    </xf>
    <xf numFmtId="3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165" fontId="10" fillId="10" borderId="0" xfId="1" applyNumberFormat="1" applyFont="1" applyFill="1" applyBorder="1" applyAlignment="1" applyProtection="1">
      <alignment horizontal="left" vertical="center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3" fontId="10" fillId="11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center"/>
      <protection locked="0"/>
    </xf>
    <xf numFmtId="10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3" fontId="19" fillId="0" borderId="0" xfId="1" applyNumberFormat="1" applyFont="1" applyBorder="1" applyAlignment="1" applyProtection="1">
      <alignment horizontal="right" vertical="center"/>
      <protection locked="0"/>
    </xf>
    <xf numFmtId="10" fontId="19" fillId="0" borderId="0" xfId="1" applyNumberFormat="1" applyFont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9" fontId="7" fillId="6" borderId="0" xfId="1" applyNumberFormat="1" applyFont="1" applyFill="1" applyBorder="1" applyAlignment="1" applyProtection="1">
      <alignment horizontal="center" vertical="center"/>
      <protection locked="0"/>
    </xf>
    <xf numFmtId="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5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165" fontId="18" fillId="0" borderId="0" xfId="1" applyNumberFormat="1" applyFont="1" applyBorder="1" applyAlignment="1" applyProtection="1">
      <alignment horizontal="left" vertical="center" wrapText="1" indent="5"/>
      <protection locked="0"/>
    </xf>
    <xf numFmtId="0" fontId="18" fillId="0" borderId="0" xfId="1" applyFont="1" applyBorder="1" applyAlignment="1" applyProtection="1">
      <alignment horizontal="left" vertical="center" wrapText="1" indent="5"/>
      <protection locked="0"/>
    </xf>
    <xf numFmtId="0" fontId="9" fillId="7" borderId="0" xfId="1" applyFont="1" applyFill="1" applyAlignment="1">
      <alignment horizontal="center" vertical="center"/>
    </xf>
    <xf numFmtId="3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1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0" xfId="1" applyFont="1" applyFill="1" applyBorder="1" applyAlignment="1" applyProtection="1">
      <alignment horizontal="left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3" fontId="10" fillId="13" borderId="3" xfId="1" applyNumberFormat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center" vertical="center"/>
      <protection locked="0"/>
    </xf>
    <xf numFmtId="3" fontId="10" fillId="8" borderId="3" xfId="1" applyNumberFormat="1" applyFont="1" applyFill="1" applyBorder="1" applyAlignment="1" applyProtection="1">
      <alignment horizontal="center" vertical="center"/>
      <protection locked="0"/>
    </xf>
    <xf numFmtId="3" fontId="6" fillId="5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7" borderId="0" xfId="1" applyFont="1" applyFill="1" applyAlignment="1">
      <alignment horizontal="center" vertical="center"/>
    </xf>
    <xf numFmtId="3" fontId="9" fillId="9" borderId="0" xfId="1" applyNumberFormat="1" applyFont="1" applyFill="1" applyAlignment="1">
      <alignment horizontal="right" vertical="center"/>
    </xf>
    <xf numFmtId="165" fontId="10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0" fillId="8" borderId="0" xfId="1" applyNumberFormat="1" applyFont="1" applyFill="1" applyBorder="1" applyAlignment="1" applyProtection="1">
      <alignment horizontal="center" vertical="center" wrapText="1"/>
      <protection locked="0"/>
    </xf>
    <xf numFmtId="165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0" xfId="1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5" fontId="10" fillId="11" borderId="0" xfId="1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1" applyNumberFormat="1" applyFont="1" applyBorder="1" applyAlignment="1" applyProtection="1">
      <alignment horizontal="left" vertical="center" wrapText="1"/>
      <protection locked="0"/>
    </xf>
    <xf numFmtId="0" fontId="9" fillId="7" borderId="0" xfId="1" applyFont="1" applyFill="1" applyAlignment="1">
      <alignment horizontal="center" vertical="center" wrapText="1"/>
    </xf>
    <xf numFmtId="0" fontId="7" fillId="5" borderId="0" xfId="1" applyFont="1" applyFill="1" applyBorder="1" applyAlignment="1" applyProtection="1">
      <alignment horizontal="left" vertical="center" indent="3"/>
      <protection locked="0"/>
    </xf>
    <xf numFmtId="0" fontId="7" fillId="5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9" fontId="8" fillId="3" borderId="0" xfId="1" applyNumberFormat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165" fontId="7" fillId="5" borderId="0" xfId="1" applyNumberFormat="1" applyFont="1" applyFill="1" applyBorder="1" applyAlignment="1" applyProtection="1">
      <alignment horizontal="left" vertical="center"/>
      <protection locked="0"/>
    </xf>
    <xf numFmtId="0" fontId="17" fillId="5" borderId="0" xfId="1" applyFont="1" applyFill="1" applyBorder="1" applyAlignment="1" applyProtection="1">
      <alignment horizontal="left" vertical="center" indent="5"/>
      <protection locked="0"/>
    </xf>
    <xf numFmtId="165" fontId="18" fillId="0" borderId="1" xfId="1" applyNumberFormat="1" applyFont="1" applyBorder="1" applyAlignment="1" applyProtection="1">
      <alignment horizontal="left" vertical="center" wrapText="1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8" fillId="5" borderId="0" xfId="1" applyFont="1" applyFill="1" applyBorder="1" applyAlignment="1" applyProtection="1">
      <alignment horizontal="left" vertical="center" indent="5"/>
      <protection locked="0"/>
    </xf>
    <xf numFmtId="0" fontId="18" fillId="5" borderId="0" xfId="1" applyFont="1" applyFill="1" applyBorder="1" applyAlignment="1" applyProtection="1">
      <alignment horizontal="left" vertical="center" wrapText="1" indent="5"/>
      <protection locked="0"/>
    </xf>
    <xf numFmtId="0" fontId="7" fillId="0" borderId="0" xfId="1" applyFont="1" applyFill="1" applyBorder="1" applyAlignment="1" applyProtection="1">
      <alignment horizontal="left" vertical="center" wrapText="1" indent="3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 indent="3"/>
      <protection locked="0"/>
    </xf>
    <xf numFmtId="165" fontId="17" fillId="5" borderId="0" xfId="1" applyNumberFormat="1" applyFont="1" applyFill="1" applyBorder="1" applyAlignment="1" applyProtection="1">
      <alignment horizontal="left" vertical="center" wrapText="1" indent="5"/>
      <protection locked="0"/>
    </xf>
    <xf numFmtId="165" fontId="17" fillId="5" borderId="0" xfId="1" applyNumberFormat="1" applyFont="1" applyFill="1" applyBorder="1" applyAlignment="1" applyProtection="1">
      <alignment horizontal="left" vertical="center" indent="5"/>
      <protection locked="0"/>
    </xf>
    <xf numFmtId="0" fontId="14" fillId="4" borderId="0" xfId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5" borderId="0" xfId="1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4" fillId="14" borderId="0" xfId="1" applyFont="1" applyFill="1" applyAlignment="1">
      <alignment vertical="center" wrapText="1"/>
    </xf>
    <xf numFmtId="0" fontId="16" fillId="14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43"/>
  <sheetViews>
    <sheetView tabSelected="1" zoomScale="68" zoomScaleNormal="68" workbookViewId="0">
      <selection activeCell="O25" sqref="O25"/>
    </sheetView>
  </sheetViews>
  <sheetFormatPr defaultColWidth="14.42578125" defaultRowHeight="15.75" customHeight="1" x14ac:dyDescent="0.2"/>
  <cols>
    <col min="1" max="1" width="46.28515625" style="1" customWidth="1"/>
    <col min="2" max="2" width="16.5703125" style="1" customWidth="1"/>
    <col min="3" max="3" width="13.5703125" style="1" customWidth="1"/>
    <col min="4" max="13" width="13.7109375" style="1" customWidth="1"/>
    <col min="14" max="16384" width="14.42578125" style="1"/>
  </cols>
  <sheetData>
    <row r="1" spans="1:16" s="5" customFormat="1" ht="15.75" customHeight="1" x14ac:dyDescent="0.2">
      <c r="A1" s="155" t="s">
        <v>83</v>
      </c>
      <c r="B1" s="156"/>
      <c r="C1" s="156"/>
      <c r="D1" s="156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 s="110" t="s">
        <v>22</v>
      </c>
    </row>
    <row r="4" spans="1:16" s="10" customFormat="1" ht="32.450000000000003" customHeight="1" x14ac:dyDescent="0.25">
      <c r="A4" s="98" t="s">
        <v>42</v>
      </c>
      <c r="B4" s="98" t="s">
        <v>7</v>
      </c>
      <c r="C4" s="23" t="s">
        <v>15</v>
      </c>
      <c r="D4" s="98">
        <v>1</v>
      </c>
      <c r="E4" s="98">
        <v>2</v>
      </c>
      <c r="F4" s="98">
        <v>3</v>
      </c>
      <c r="G4" s="98">
        <v>4</v>
      </c>
      <c r="H4" s="98">
        <v>5</v>
      </c>
      <c r="I4" s="98">
        <v>6</v>
      </c>
      <c r="J4" s="98">
        <v>7</v>
      </c>
      <c r="K4" s="98">
        <v>8</v>
      </c>
      <c r="L4" s="98">
        <v>9</v>
      </c>
      <c r="M4" s="98">
        <v>10</v>
      </c>
      <c r="N4" s="98">
        <v>11</v>
      </c>
      <c r="O4" s="98">
        <v>12</v>
      </c>
      <c r="P4" s="123" t="s">
        <v>43</v>
      </c>
    </row>
    <row r="5" spans="1:16" s="10" customFormat="1" x14ac:dyDescent="0.25">
      <c r="A5" s="58" t="s">
        <v>24</v>
      </c>
      <c r="B5" s="59" t="s">
        <v>6</v>
      </c>
      <c r="C5" s="59"/>
      <c r="D5" s="60">
        <f t="shared" ref="D5:O5" si="0">SUM(D6:D12)</f>
        <v>3900</v>
      </c>
      <c r="E5" s="60">
        <f t="shared" si="0"/>
        <v>9000</v>
      </c>
      <c r="F5" s="60">
        <f t="shared" si="0"/>
        <v>12000</v>
      </c>
      <c r="G5" s="60">
        <f t="shared" si="0"/>
        <v>19500</v>
      </c>
      <c r="H5" s="60">
        <f t="shared" si="0"/>
        <v>34500</v>
      </c>
      <c r="I5" s="60">
        <f t="shared" si="0"/>
        <v>34500</v>
      </c>
      <c r="J5" s="60">
        <f t="shared" si="0"/>
        <v>40500</v>
      </c>
      <c r="K5" s="60">
        <f t="shared" si="0"/>
        <v>40500</v>
      </c>
      <c r="L5" s="60">
        <f t="shared" si="0"/>
        <v>25500</v>
      </c>
      <c r="M5" s="60">
        <f t="shared" si="0"/>
        <v>19500</v>
      </c>
      <c r="N5" s="60">
        <f t="shared" si="0"/>
        <v>15000</v>
      </c>
      <c r="O5" s="60">
        <f t="shared" si="0"/>
        <v>13500</v>
      </c>
      <c r="P5" s="128">
        <f>SUM(D5:O5)</f>
        <v>267900</v>
      </c>
    </row>
    <row r="6" spans="1:16" s="10" customFormat="1" x14ac:dyDescent="0.25">
      <c r="A6" s="134" t="s">
        <v>64</v>
      </c>
      <c r="B6" s="46" t="s">
        <v>6</v>
      </c>
      <c r="C6" s="48"/>
      <c r="D6" s="25">
        <f t="shared" ref="D6:O6" si="1">D14*$C$22</f>
        <v>3000</v>
      </c>
      <c r="E6" s="25">
        <f t="shared" si="1"/>
        <v>6000</v>
      </c>
      <c r="F6" s="25">
        <f t="shared" si="1"/>
        <v>9000</v>
      </c>
      <c r="G6" s="25">
        <f t="shared" si="1"/>
        <v>15000</v>
      </c>
      <c r="H6" s="25">
        <f t="shared" si="1"/>
        <v>30000</v>
      </c>
      <c r="I6" s="25">
        <f t="shared" si="1"/>
        <v>30000</v>
      </c>
      <c r="J6" s="25">
        <f t="shared" si="1"/>
        <v>36000</v>
      </c>
      <c r="K6" s="25">
        <f t="shared" si="1"/>
        <v>36000</v>
      </c>
      <c r="L6" s="25">
        <f t="shared" si="1"/>
        <v>24000</v>
      </c>
      <c r="M6" s="25">
        <f t="shared" si="1"/>
        <v>18000</v>
      </c>
      <c r="N6" s="25">
        <f t="shared" si="1"/>
        <v>12000</v>
      </c>
      <c r="O6" s="25">
        <f t="shared" si="1"/>
        <v>12000</v>
      </c>
      <c r="P6" s="124">
        <f t="shared" ref="P6:P12" si="2">SUM(D6:O6)</f>
        <v>231000</v>
      </c>
    </row>
    <row r="7" spans="1:16" s="10" customFormat="1" x14ac:dyDescent="0.25">
      <c r="A7" s="134" t="s">
        <v>65</v>
      </c>
      <c r="B7" s="46" t="s">
        <v>6</v>
      </c>
      <c r="C7" s="48"/>
      <c r="D7" s="25">
        <f t="shared" ref="D7:O7" si="3">D15*$C$23</f>
        <v>900</v>
      </c>
      <c r="E7" s="25">
        <f t="shared" si="3"/>
        <v>3000</v>
      </c>
      <c r="F7" s="25">
        <f t="shared" si="3"/>
        <v>3000</v>
      </c>
      <c r="G7" s="25">
        <f t="shared" si="3"/>
        <v>4500</v>
      </c>
      <c r="H7" s="25">
        <f t="shared" si="3"/>
        <v>4500</v>
      </c>
      <c r="I7" s="25">
        <f t="shared" si="3"/>
        <v>4500</v>
      </c>
      <c r="J7" s="25">
        <f t="shared" si="3"/>
        <v>4500</v>
      </c>
      <c r="K7" s="25">
        <f t="shared" si="3"/>
        <v>4500</v>
      </c>
      <c r="L7" s="25">
        <f t="shared" si="3"/>
        <v>1500</v>
      </c>
      <c r="M7" s="25">
        <f t="shared" si="3"/>
        <v>1500</v>
      </c>
      <c r="N7" s="25">
        <f t="shared" si="3"/>
        <v>3000</v>
      </c>
      <c r="O7" s="25">
        <f t="shared" si="3"/>
        <v>1500</v>
      </c>
      <c r="P7" s="124">
        <f t="shared" si="2"/>
        <v>36900</v>
      </c>
    </row>
    <row r="8" spans="1:16" s="10" customFormat="1" x14ac:dyDescent="0.25">
      <c r="A8" s="134"/>
      <c r="B8" s="46" t="s">
        <v>6</v>
      </c>
      <c r="C8" s="48"/>
      <c r="D8" s="25">
        <f>D16*$C$24</f>
        <v>0</v>
      </c>
      <c r="E8" s="25">
        <f t="shared" ref="E8:O8" si="4">E16*$C$24</f>
        <v>0</v>
      </c>
      <c r="F8" s="25">
        <f t="shared" si="4"/>
        <v>0</v>
      </c>
      <c r="G8" s="25">
        <f t="shared" si="4"/>
        <v>0</v>
      </c>
      <c r="H8" s="25">
        <f t="shared" si="4"/>
        <v>0</v>
      </c>
      <c r="I8" s="25">
        <f t="shared" si="4"/>
        <v>0</v>
      </c>
      <c r="J8" s="25">
        <f t="shared" si="4"/>
        <v>0</v>
      </c>
      <c r="K8" s="25">
        <f t="shared" si="4"/>
        <v>0</v>
      </c>
      <c r="L8" s="25">
        <f t="shared" si="4"/>
        <v>0</v>
      </c>
      <c r="M8" s="25">
        <f t="shared" si="4"/>
        <v>0</v>
      </c>
      <c r="N8" s="25">
        <f t="shared" si="4"/>
        <v>0</v>
      </c>
      <c r="O8" s="25">
        <f t="shared" si="4"/>
        <v>0</v>
      </c>
      <c r="P8" s="124">
        <f t="shared" si="2"/>
        <v>0</v>
      </c>
    </row>
    <row r="9" spans="1:16" s="10" customFormat="1" x14ac:dyDescent="0.25">
      <c r="A9" s="134"/>
      <c r="B9" s="46" t="s">
        <v>6</v>
      </c>
      <c r="C9" s="48"/>
      <c r="D9" s="25">
        <f>D17*$C$25</f>
        <v>0</v>
      </c>
      <c r="E9" s="25">
        <f t="shared" ref="E9:O9" si="5">E17*$C$25</f>
        <v>0</v>
      </c>
      <c r="F9" s="25">
        <f t="shared" si="5"/>
        <v>0</v>
      </c>
      <c r="G9" s="25">
        <f t="shared" si="5"/>
        <v>0</v>
      </c>
      <c r="H9" s="25">
        <f t="shared" si="5"/>
        <v>0</v>
      </c>
      <c r="I9" s="25">
        <f t="shared" si="5"/>
        <v>0</v>
      </c>
      <c r="J9" s="25">
        <f t="shared" si="5"/>
        <v>0</v>
      </c>
      <c r="K9" s="25">
        <f t="shared" si="5"/>
        <v>0</v>
      </c>
      <c r="L9" s="25">
        <f t="shared" si="5"/>
        <v>0</v>
      </c>
      <c r="M9" s="25">
        <f t="shared" si="5"/>
        <v>0</v>
      </c>
      <c r="N9" s="25">
        <f t="shared" si="5"/>
        <v>0</v>
      </c>
      <c r="O9" s="25">
        <f t="shared" si="5"/>
        <v>0</v>
      </c>
      <c r="P9" s="124">
        <f t="shared" si="2"/>
        <v>0</v>
      </c>
    </row>
    <row r="10" spans="1:16" s="10" customFormat="1" x14ac:dyDescent="0.25">
      <c r="A10" s="134"/>
      <c r="B10" s="46" t="s">
        <v>6</v>
      </c>
      <c r="C10" s="48"/>
      <c r="D10" s="25">
        <f>D18*$C$26</f>
        <v>0</v>
      </c>
      <c r="E10" s="25">
        <f t="shared" ref="E10:O10" si="6">E18*$C$26</f>
        <v>0</v>
      </c>
      <c r="F10" s="25">
        <f t="shared" si="6"/>
        <v>0</v>
      </c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25">
        <f t="shared" si="6"/>
        <v>0</v>
      </c>
      <c r="L10" s="25">
        <f t="shared" si="6"/>
        <v>0</v>
      </c>
      <c r="M10" s="25">
        <f t="shared" si="6"/>
        <v>0</v>
      </c>
      <c r="N10" s="25">
        <f t="shared" si="6"/>
        <v>0</v>
      </c>
      <c r="O10" s="25">
        <f t="shared" si="6"/>
        <v>0</v>
      </c>
      <c r="P10" s="124">
        <f t="shared" si="2"/>
        <v>0</v>
      </c>
    </row>
    <row r="11" spans="1:16" s="10" customFormat="1" x14ac:dyDescent="0.25">
      <c r="A11" s="134"/>
      <c r="B11" s="46" t="s">
        <v>6</v>
      </c>
      <c r="C11" s="48"/>
      <c r="D11" s="25">
        <f>D19*$C$27</f>
        <v>0</v>
      </c>
      <c r="E11" s="25">
        <f t="shared" ref="E11:O11" si="7">E19*$C$27</f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124">
        <f t="shared" si="2"/>
        <v>0</v>
      </c>
    </row>
    <row r="12" spans="1:16" s="10" customFormat="1" x14ac:dyDescent="0.25">
      <c r="A12" s="134" t="s">
        <v>4</v>
      </c>
      <c r="B12" s="46" t="s">
        <v>6</v>
      </c>
      <c r="C12" s="48"/>
      <c r="D12" s="25">
        <f>D20*$C$28</f>
        <v>0</v>
      </c>
      <c r="E12" s="25">
        <f t="shared" ref="E12:O12" si="8">E20*$C$28</f>
        <v>0</v>
      </c>
      <c r="F12" s="25">
        <f t="shared" si="8"/>
        <v>0</v>
      </c>
      <c r="G12" s="25">
        <f t="shared" si="8"/>
        <v>0</v>
      </c>
      <c r="H12" s="25">
        <f t="shared" si="8"/>
        <v>0</v>
      </c>
      <c r="I12" s="25">
        <f t="shared" si="8"/>
        <v>0</v>
      </c>
      <c r="J12" s="25">
        <f t="shared" si="8"/>
        <v>0</v>
      </c>
      <c r="K12" s="25">
        <f t="shared" si="8"/>
        <v>0</v>
      </c>
      <c r="L12" s="25">
        <f t="shared" si="8"/>
        <v>0</v>
      </c>
      <c r="M12" s="25">
        <f t="shared" si="8"/>
        <v>0</v>
      </c>
      <c r="N12" s="25">
        <f t="shared" si="8"/>
        <v>0</v>
      </c>
      <c r="O12" s="25">
        <f t="shared" si="8"/>
        <v>0</v>
      </c>
      <c r="P12" s="124">
        <f t="shared" si="2"/>
        <v>0</v>
      </c>
    </row>
    <row r="13" spans="1:16" s="10" customFormat="1" x14ac:dyDescent="0.25">
      <c r="A13" s="136" t="s">
        <v>56</v>
      </c>
      <c r="B13" s="137"/>
      <c r="C13" s="138"/>
      <c r="D13" s="33">
        <f t="shared" ref="D13:O13" si="9">SUM(D14:D20)</f>
        <v>8</v>
      </c>
      <c r="E13" s="33">
        <f t="shared" si="9"/>
        <v>20</v>
      </c>
      <c r="F13" s="33">
        <f t="shared" si="9"/>
        <v>25</v>
      </c>
      <c r="G13" s="33">
        <f t="shared" si="9"/>
        <v>40</v>
      </c>
      <c r="H13" s="33">
        <f t="shared" si="9"/>
        <v>65</v>
      </c>
      <c r="I13" s="33">
        <f t="shared" si="9"/>
        <v>65</v>
      </c>
      <c r="J13" s="33">
        <f t="shared" si="9"/>
        <v>75</v>
      </c>
      <c r="K13" s="33">
        <f t="shared" si="9"/>
        <v>75</v>
      </c>
      <c r="L13" s="33">
        <f t="shared" si="9"/>
        <v>45</v>
      </c>
      <c r="M13" s="33">
        <f t="shared" si="9"/>
        <v>35</v>
      </c>
      <c r="N13" s="33">
        <f t="shared" si="9"/>
        <v>30</v>
      </c>
      <c r="O13" s="33">
        <f t="shared" si="9"/>
        <v>25</v>
      </c>
    </row>
    <row r="14" spans="1:16" s="10" customFormat="1" ht="15" customHeight="1" x14ac:dyDescent="0.25">
      <c r="A14" s="148" t="str">
        <f>A6</f>
        <v>Торговая точка 1</v>
      </c>
      <c r="B14" s="46" t="s">
        <v>51</v>
      </c>
      <c r="C14" s="46"/>
      <c r="D14" s="28">
        <v>5</v>
      </c>
      <c r="E14" s="28">
        <v>10</v>
      </c>
      <c r="F14" s="28">
        <v>15</v>
      </c>
      <c r="G14" s="28">
        <v>25</v>
      </c>
      <c r="H14" s="28">
        <v>50</v>
      </c>
      <c r="I14" s="28">
        <v>50</v>
      </c>
      <c r="J14" s="28">
        <v>60</v>
      </c>
      <c r="K14" s="28">
        <v>60</v>
      </c>
      <c r="L14" s="28">
        <v>40</v>
      </c>
      <c r="M14" s="28">
        <v>30</v>
      </c>
      <c r="N14" s="28">
        <v>20</v>
      </c>
      <c r="O14" s="28">
        <v>20</v>
      </c>
    </row>
    <row r="15" spans="1:16" s="10" customFormat="1" ht="15" x14ac:dyDescent="0.25">
      <c r="A15" s="148" t="str">
        <f>A7</f>
        <v>Торговая точка 2</v>
      </c>
      <c r="B15" s="46" t="s">
        <v>51</v>
      </c>
      <c r="C15" s="46"/>
      <c r="D15" s="28">
        <v>3</v>
      </c>
      <c r="E15" s="28">
        <v>10</v>
      </c>
      <c r="F15" s="28">
        <v>10</v>
      </c>
      <c r="G15" s="28">
        <v>15</v>
      </c>
      <c r="H15" s="28">
        <v>15</v>
      </c>
      <c r="I15" s="28">
        <v>15</v>
      </c>
      <c r="J15" s="28">
        <v>15</v>
      </c>
      <c r="K15" s="28">
        <v>15</v>
      </c>
      <c r="L15" s="28">
        <v>5</v>
      </c>
      <c r="M15" s="28">
        <v>5</v>
      </c>
      <c r="N15" s="28">
        <v>10</v>
      </c>
      <c r="O15" s="28">
        <v>5</v>
      </c>
    </row>
    <row r="16" spans="1:16" s="10" customFormat="1" ht="15" x14ac:dyDescent="0.25">
      <c r="A16" s="148"/>
      <c r="B16" s="46" t="s">
        <v>51</v>
      </c>
      <c r="C16" s="4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10" customFormat="1" ht="15" x14ac:dyDescent="0.25">
      <c r="A17" s="148"/>
      <c r="B17" s="46" t="s">
        <v>51</v>
      </c>
      <c r="C17" s="4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0" customFormat="1" ht="15" x14ac:dyDescent="0.25">
      <c r="A18" s="148"/>
      <c r="B18" s="46" t="s">
        <v>51</v>
      </c>
      <c r="C18" s="4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10" customFormat="1" ht="15" x14ac:dyDescent="0.25">
      <c r="A19" s="149"/>
      <c r="B19" s="46" t="s">
        <v>51</v>
      </c>
      <c r="C19" s="4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10" customFormat="1" ht="15" x14ac:dyDescent="0.25">
      <c r="A20" s="149" t="s">
        <v>4</v>
      </c>
      <c r="B20" s="46" t="s">
        <v>51</v>
      </c>
      <c r="C20" s="4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10" customFormat="1" x14ac:dyDescent="0.25">
      <c r="A21" s="139" t="s">
        <v>54</v>
      </c>
      <c r="B21" s="137"/>
      <c r="C21" s="137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s="10" customFormat="1" ht="15" x14ac:dyDescent="0.25">
      <c r="A22" s="150" t="str">
        <f>A6</f>
        <v>Торговая точка 1</v>
      </c>
      <c r="B22" s="46" t="s">
        <v>6</v>
      </c>
      <c r="C22" s="92">
        <v>600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1:15" s="10" customFormat="1" ht="15" x14ac:dyDescent="0.25">
      <c r="A23" s="150" t="str">
        <f>A7</f>
        <v>Торговая точка 2</v>
      </c>
      <c r="B23" s="46" t="s">
        <v>6</v>
      </c>
      <c r="C23" s="92">
        <v>300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1:15" s="10" customFormat="1" ht="15" x14ac:dyDescent="0.25">
      <c r="A24" s="148"/>
      <c r="B24" s="46" t="s">
        <v>6</v>
      </c>
      <c r="C24" s="9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1:15" s="10" customFormat="1" ht="15" x14ac:dyDescent="0.25">
      <c r="A25" s="148"/>
      <c r="B25" s="46" t="s">
        <v>6</v>
      </c>
      <c r="C25" s="9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1:15" s="10" customFormat="1" ht="15" x14ac:dyDescent="0.25">
      <c r="A26" s="148"/>
      <c r="B26" s="46" t="s">
        <v>6</v>
      </c>
      <c r="C26" s="9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s="10" customFormat="1" ht="15" x14ac:dyDescent="0.25">
      <c r="A27" s="149"/>
      <c r="B27" s="46" t="s">
        <v>6</v>
      </c>
      <c r="C27" s="9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s="10" customFormat="1" ht="15" x14ac:dyDescent="0.25">
      <c r="A28" s="149" t="s">
        <v>4</v>
      </c>
      <c r="B28" s="46" t="s">
        <v>6</v>
      </c>
      <c r="C28" s="9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s="10" customFormat="1" x14ac:dyDescent="0.25">
      <c r="A29" s="73" t="s">
        <v>25</v>
      </c>
      <c r="B29" s="64" t="s">
        <v>6</v>
      </c>
      <c r="C29" s="64"/>
      <c r="D29" s="65">
        <f t="shared" ref="D29:O29" si="10">SUM(D30:D38)</f>
        <v>2340</v>
      </c>
      <c r="E29" s="65">
        <f t="shared" si="10"/>
        <v>5400</v>
      </c>
      <c r="F29" s="65">
        <f t="shared" si="10"/>
        <v>7200</v>
      </c>
      <c r="G29" s="65">
        <f t="shared" si="10"/>
        <v>11700</v>
      </c>
      <c r="H29" s="65">
        <f t="shared" si="10"/>
        <v>20700</v>
      </c>
      <c r="I29" s="65">
        <f t="shared" si="10"/>
        <v>20700</v>
      </c>
      <c r="J29" s="65">
        <f t="shared" si="10"/>
        <v>24300</v>
      </c>
      <c r="K29" s="65">
        <f t="shared" si="10"/>
        <v>24300</v>
      </c>
      <c r="L29" s="65">
        <f t="shared" si="10"/>
        <v>15300</v>
      </c>
      <c r="M29" s="65">
        <f t="shared" si="10"/>
        <v>11700</v>
      </c>
      <c r="N29" s="65">
        <f t="shared" si="10"/>
        <v>9000</v>
      </c>
      <c r="O29" s="65">
        <f t="shared" si="10"/>
        <v>8100</v>
      </c>
    </row>
    <row r="30" spans="1:15" s="10" customFormat="1" ht="15" x14ac:dyDescent="0.25">
      <c r="A30" s="27" t="s">
        <v>57</v>
      </c>
      <c r="B30" s="118" t="s">
        <v>47</v>
      </c>
      <c r="C30" s="91">
        <v>0.4</v>
      </c>
      <c r="D30" s="25">
        <f t="shared" ref="D30:O30" si="11">D$5*$C$30</f>
        <v>1560</v>
      </c>
      <c r="E30" s="25">
        <f t="shared" si="11"/>
        <v>3600</v>
      </c>
      <c r="F30" s="25">
        <f t="shared" si="11"/>
        <v>4800</v>
      </c>
      <c r="G30" s="25">
        <f t="shared" si="11"/>
        <v>7800</v>
      </c>
      <c r="H30" s="25">
        <f t="shared" si="11"/>
        <v>13800</v>
      </c>
      <c r="I30" s="25">
        <f t="shared" si="11"/>
        <v>13800</v>
      </c>
      <c r="J30" s="25">
        <f t="shared" si="11"/>
        <v>16200</v>
      </c>
      <c r="K30" s="25">
        <f t="shared" si="11"/>
        <v>16200</v>
      </c>
      <c r="L30" s="25">
        <f t="shared" si="11"/>
        <v>10200</v>
      </c>
      <c r="M30" s="25">
        <f t="shared" si="11"/>
        <v>7800</v>
      </c>
      <c r="N30" s="25">
        <f t="shared" si="11"/>
        <v>6000</v>
      </c>
      <c r="O30" s="25">
        <f t="shared" si="11"/>
        <v>5400</v>
      </c>
    </row>
    <row r="31" spans="1:15" s="10" customFormat="1" ht="15" x14ac:dyDescent="0.25">
      <c r="A31" s="27" t="s">
        <v>58</v>
      </c>
      <c r="B31" s="118" t="s">
        <v>47</v>
      </c>
      <c r="C31" s="91">
        <v>0.05</v>
      </c>
      <c r="D31" s="25">
        <f t="shared" ref="D31:O31" si="12">D$5*$C$31</f>
        <v>195</v>
      </c>
      <c r="E31" s="25">
        <f t="shared" si="12"/>
        <v>450</v>
      </c>
      <c r="F31" s="25">
        <f t="shared" si="12"/>
        <v>600</v>
      </c>
      <c r="G31" s="25">
        <f t="shared" si="12"/>
        <v>975</v>
      </c>
      <c r="H31" s="25">
        <f t="shared" si="12"/>
        <v>1725</v>
      </c>
      <c r="I31" s="25">
        <f t="shared" si="12"/>
        <v>1725</v>
      </c>
      <c r="J31" s="25">
        <f t="shared" si="12"/>
        <v>2025</v>
      </c>
      <c r="K31" s="25">
        <f t="shared" si="12"/>
        <v>2025</v>
      </c>
      <c r="L31" s="25">
        <f t="shared" si="12"/>
        <v>1275</v>
      </c>
      <c r="M31" s="25">
        <f t="shared" si="12"/>
        <v>975</v>
      </c>
      <c r="N31" s="25">
        <f t="shared" si="12"/>
        <v>750</v>
      </c>
      <c r="O31" s="25">
        <f t="shared" si="12"/>
        <v>675</v>
      </c>
    </row>
    <row r="32" spans="1:15" s="10" customFormat="1" ht="30" customHeight="1" x14ac:dyDescent="0.25">
      <c r="A32" s="27" t="s">
        <v>62</v>
      </c>
      <c r="B32" s="118" t="s">
        <v>47</v>
      </c>
      <c r="C32" s="91">
        <v>0.15</v>
      </c>
      <c r="D32" s="25">
        <f t="shared" ref="D32:O32" si="13">D$5*$C$32</f>
        <v>585</v>
      </c>
      <c r="E32" s="25">
        <f t="shared" si="13"/>
        <v>1350</v>
      </c>
      <c r="F32" s="25">
        <f t="shared" si="13"/>
        <v>1800</v>
      </c>
      <c r="G32" s="25">
        <f t="shared" si="13"/>
        <v>2925</v>
      </c>
      <c r="H32" s="25">
        <f t="shared" si="13"/>
        <v>5175</v>
      </c>
      <c r="I32" s="25">
        <f t="shared" si="13"/>
        <v>5175</v>
      </c>
      <c r="J32" s="25">
        <f t="shared" si="13"/>
        <v>6075</v>
      </c>
      <c r="K32" s="25">
        <f t="shared" si="13"/>
        <v>6075</v>
      </c>
      <c r="L32" s="25">
        <f t="shared" si="13"/>
        <v>3825</v>
      </c>
      <c r="M32" s="25">
        <f t="shared" si="13"/>
        <v>2925</v>
      </c>
      <c r="N32" s="25">
        <f t="shared" si="13"/>
        <v>2250</v>
      </c>
      <c r="O32" s="25">
        <f t="shared" si="13"/>
        <v>2025</v>
      </c>
    </row>
    <row r="33" spans="1:18" s="10" customFormat="1" ht="15" x14ac:dyDescent="0.25">
      <c r="A33" s="27" t="s">
        <v>55</v>
      </c>
      <c r="B33" s="118" t="s">
        <v>47</v>
      </c>
      <c r="C33" s="91"/>
      <c r="D33" s="25">
        <f t="shared" ref="D33:O33" si="14">D$5*$C$33</f>
        <v>0</v>
      </c>
      <c r="E33" s="25">
        <f t="shared" si="14"/>
        <v>0</v>
      </c>
      <c r="F33" s="25">
        <f t="shared" si="14"/>
        <v>0</v>
      </c>
      <c r="G33" s="25">
        <f t="shared" si="14"/>
        <v>0</v>
      </c>
      <c r="H33" s="25">
        <f t="shared" si="14"/>
        <v>0</v>
      </c>
      <c r="I33" s="25">
        <f t="shared" si="14"/>
        <v>0</v>
      </c>
      <c r="J33" s="25">
        <f t="shared" si="14"/>
        <v>0</v>
      </c>
      <c r="K33" s="25">
        <f t="shared" si="14"/>
        <v>0</v>
      </c>
      <c r="L33" s="25">
        <f t="shared" si="14"/>
        <v>0</v>
      </c>
      <c r="M33" s="25">
        <f t="shared" si="14"/>
        <v>0</v>
      </c>
      <c r="N33" s="25">
        <f t="shared" si="14"/>
        <v>0</v>
      </c>
      <c r="O33" s="25">
        <f t="shared" si="14"/>
        <v>0</v>
      </c>
    </row>
    <row r="34" spans="1:18" s="10" customFormat="1" ht="15" x14ac:dyDescent="0.25">
      <c r="A34" s="135"/>
      <c r="B34" s="118" t="s">
        <v>47</v>
      </c>
      <c r="C34" s="91"/>
      <c r="D34" s="25">
        <f t="shared" ref="D34:O34" si="15">D$5*$C$34</f>
        <v>0</v>
      </c>
      <c r="E34" s="25">
        <f t="shared" si="15"/>
        <v>0</v>
      </c>
      <c r="F34" s="25">
        <f t="shared" si="15"/>
        <v>0</v>
      </c>
      <c r="G34" s="25">
        <f t="shared" si="15"/>
        <v>0</v>
      </c>
      <c r="H34" s="25">
        <f t="shared" si="15"/>
        <v>0</v>
      </c>
      <c r="I34" s="25">
        <f t="shared" si="15"/>
        <v>0</v>
      </c>
      <c r="J34" s="25">
        <f t="shared" si="15"/>
        <v>0</v>
      </c>
      <c r="K34" s="25">
        <f t="shared" si="15"/>
        <v>0</v>
      </c>
      <c r="L34" s="25">
        <f t="shared" si="15"/>
        <v>0</v>
      </c>
      <c r="M34" s="25">
        <f t="shared" si="15"/>
        <v>0</v>
      </c>
      <c r="N34" s="25">
        <f t="shared" si="15"/>
        <v>0</v>
      </c>
      <c r="O34" s="25">
        <f t="shared" si="15"/>
        <v>0</v>
      </c>
    </row>
    <row r="35" spans="1:18" s="10" customFormat="1" ht="15" x14ac:dyDescent="0.25">
      <c r="A35" s="140"/>
      <c r="B35" s="118" t="s">
        <v>47</v>
      </c>
      <c r="C35" s="91"/>
      <c r="D35" s="25">
        <f t="shared" ref="D35:O35" si="16">D$5*$C$35</f>
        <v>0</v>
      </c>
      <c r="E35" s="25">
        <f t="shared" si="16"/>
        <v>0</v>
      </c>
      <c r="F35" s="25">
        <f t="shared" si="16"/>
        <v>0</v>
      </c>
      <c r="G35" s="25">
        <f t="shared" si="16"/>
        <v>0</v>
      </c>
      <c r="H35" s="25">
        <f t="shared" si="16"/>
        <v>0</v>
      </c>
      <c r="I35" s="25">
        <f t="shared" si="16"/>
        <v>0</v>
      </c>
      <c r="J35" s="25">
        <f t="shared" si="16"/>
        <v>0</v>
      </c>
      <c r="K35" s="25">
        <f t="shared" si="16"/>
        <v>0</v>
      </c>
      <c r="L35" s="25">
        <f t="shared" si="16"/>
        <v>0</v>
      </c>
      <c r="M35" s="25">
        <f t="shared" si="16"/>
        <v>0</v>
      </c>
      <c r="N35" s="25">
        <f t="shared" si="16"/>
        <v>0</v>
      </c>
      <c r="O35" s="25">
        <f t="shared" si="16"/>
        <v>0</v>
      </c>
    </row>
    <row r="36" spans="1:18" s="10" customFormat="1" ht="15" x14ac:dyDescent="0.25">
      <c r="A36" s="140"/>
      <c r="B36" s="118" t="s">
        <v>47</v>
      </c>
      <c r="C36" s="91"/>
      <c r="D36" s="25">
        <f t="shared" ref="D36:O36" si="17">D$5*$C$36</f>
        <v>0</v>
      </c>
      <c r="E36" s="25">
        <f t="shared" si="17"/>
        <v>0</v>
      </c>
      <c r="F36" s="25">
        <f t="shared" si="17"/>
        <v>0</v>
      </c>
      <c r="G36" s="25">
        <f t="shared" si="17"/>
        <v>0</v>
      </c>
      <c r="H36" s="25">
        <f t="shared" si="17"/>
        <v>0</v>
      </c>
      <c r="I36" s="25">
        <f t="shared" si="17"/>
        <v>0</v>
      </c>
      <c r="J36" s="25">
        <f t="shared" si="17"/>
        <v>0</v>
      </c>
      <c r="K36" s="25">
        <f t="shared" si="17"/>
        <v>0</v>
      </c>
      <c r="L36" s="25">
        <f t="shared" si="17"/>
        <v>0</v>
      </c>
      <c r="M36" s="25">
        <f t="shared" si="17"/>
        <v>0</v>
      </c>
      <c r="N36" s="25">
        <f t="shared" si="17"/>
        <v>0</v>
      </c>
      <c r="O36" s="25">
        <f t="shared" si="17"/>
        <v>0</v>
      </c>
    </row>
    <row r="37" spans="1:18" s="10" customFormat="1" ht="15" x14ac:dyDescent="0.25">
      <c r="A37" s="135"/>
      <c r="B37" s="118" t="s">
        <v>47</v>
      </c>
      <c r="C37" s="91"/>
      <c r="D37" s="25">
        <f t="shared" ref="D37:O37" si="18">D$5*$C$37</f>
        <v>0</v>
      </c>
      <c r="E37" s="25">
        <f t="shared" si="18"/>
        <v>0</v>
      </c>
      <c r="F37" s="25">
        <f t="shared" si="18"/>
        <v>0</v>
      </c>
      <c r="G37" s="25">
        <f t="shared" si="18"/>
        <v>0</v>
      </c>
      <c r="H37" s="25">
        <f t="shared" si="18"/>
        <v>0</v>
      </c>
      <c r="I37" s="25">
        <f t="shared" si="18"/>
        <v>0</v>
      </c>
      <c r="J37" s="25">
        <f t="shared" si="18"/>
        <v>0</v>
      </c>
      <c r="K37" s="25">
        <f t="shared" si="18"/>
        <v>0</v>
      </c>
      <c r="L37" s="25">
        <f t="shared" si="18"/>
        <v>0</v>
      </c>
      <c r="M37" s="25">
        <f t="shared" si="18"/>
        <v>0</v>
      </c>
      <c r="N37" s="25">
        <f t="shared" si="18"/>
        <v>0</v>
      </c>
      <c r="O37" s="25">
        <f t="shared" si="18"/>
        <v>0</v>
      </c>
    </row>
    <row r="38" spans="1:18" s="10" customFormat="1" ht="15" x14ac:dyDescent="0.25">
      <c r="A38" s="135" t="s">
        <v>4</v>
      </c>
      <c r="B38" s="118" t="s">
        <v>47</v>
      </c>
      <c r="C38" s="91"/>
      <c r="D38" s="25">
        <f>D$5*$C$38</f>
        <v>0</v>
      </c>
      <c r="E38" s="25">
        <f t="shared" ref="E38:O38" si="19">E$5*$C$38</f>
        <v>0</v>
      </c>
      <c r="F38" s="25">
        <f t="shared" si="19"/>
        <v>0</v>
      </c>
      <c r="G38" s="25">
        <f t="shared" si="19"/>
        <v>0</v>
      </c>
      <c r="H38" s="25">
        <f t="shared" si="19"/>
        <v>0</v>
      </c>
      <c r="I38" s="25">
        <f t="shared" si="19"/>
        <v>0</v>
      </c>
      <c r="J38" s="25">
        <f t="shared" si="19"/>
        <v>0</v>
      </c>
      <c r="K38" s="25">
        <f t="shared" si="19"/>
        <v>0</v>
      </c>
      <c r="L38" s="25">
        <f t="shared" si="19"/>
        <v>0</v>
      </c>
      <c r="M38" s="25">
        <f t="shared" si="19"/>
        <v>0</v>
      </c>
      <c r="N38" s="25">
        <f t="shared" si="19"/>
        <v>0</v>
      </c>
      <c r="O38" s="25">
        <f t="shared" si="19"/>
        <v>0</v>
      </c>
    </row>
    <row r="39" spans="1:18" s="10" customFormat="1" x14ac:dyDescent="0.25">
      <c r="A39" s="74" t="s">
        <v>26</v>
      </c>
      <c r="B39" s="61" t="s">
        <v>6</v>
      </c>
      <c r="C39" s="62"/>
      <c r="D39" s="63">
        <f t="shared" ref="D39:O39" si="20">D5-D29</f>
        <v>1560</v>
      </c>
      <c r="E39" s="63">
        <f t="shared" si="20"/>
        <v>3600</v>
      </c>
      <c r="F39" s="63">
        <f t="shared" si="20"/>
        <v>4800</v>
      </c>
      <c r="G39" s="63">
        <f t="shared" si="20"/>
        <v>7800</v>
      </c>
      <c r="H39" s="63">
        <f t="shared" si="20"/>
        <v>13800</v>
      </c>
      <c r="I39" s="63">
        <f t="shared" si="20"/>
        <v>13800</v>
      </c>
      <c r="J39" s="63">
        <f t="shared" si="20"/>
        <v>16200</v>
      </c>
      <c r="K39" s="63">
        <f t="shared" si="20"/>
        <v>16200</v>
      </c>
      <c r="L39" s="63">
        <f t="shared" si="20"/>
        <v>10200</v>
      </c>
      <c r="M39" s="63">
        <f t="shared" si="20"/>
        <v>7800</v>
      </c>
      <c r="N39" s="63">
        <f t="shared" si="20"/>
        <v>6000</v>
      </c>
      <c r="O39" s="63">
        <f t="shared" si="20"/>
        <v>5400</v>
      </c>
    </row>
    <row r="40" spans="1:18" s="10" customFormat="1" ht="14.25" x14ac:dyDescent="0.25">
      <c r="A40" s="84" t="s">
        <v>23</v>
      </c>
      <c r="B40" s="85" t="s">
        <v>19</v>
      </c>
      <c r="C40" s="88"/>
      <c r="D40" s="87">
        <f t="shared" ref="D40:O40" si="21">IF(D5&gt;0,D39/D5,0)</f>
        <v>0.4</v>
      </c>
      <c r="E40" s="87">
        <f t="shared" si="21"/>
        <v>0.4</v>
      </c>
      <c r="F40" s="87">
        <f t="shared" si="21"/>
        <v>0.4</v>
      </c>
      <c r="G40" s="87">
        <f t="shared" si="21"/>
        <v>0.4</v>
      </c>
      <c r="H40" s="87">
        <f t="shared" si="21"/>
        <v>0.4</v>
      </c>
      <c r="I40" s="87">
        <f t="shared" si="21"/>
        <v>0.4</v>
      </c>
      <c r="J40" s="87">
        <f t="shared" si="21"/>
        <v>0.4</v>
      </c>
      <c r="K40" s="87">
        <f t="shared" si="21"/>
        <v>0.4</v>
      </c>
      <c r="L40" s="87">
        <f t="shared" si="21"/>
        <v>0.4</v>
      </c>
      <c r="M40" s="87">
        <f t="shared" si="21"/>
        <v>0.4</v>
      </c>
      <c r="N40" s="87">
        <f t="shared" si="21"/>
        <v>0.4</v>
      </c>
      <c r="O40" s="87">
        <f t="shared" si="21"/>
        <v>0.4</v>
      </c>
    </row>
    <row r="41" spans="1:18" s="10" customFormat="1" x14ac:dyDescent="0.25">
      <c r="A41" s="73" t="s">
        <v>27</v>
      </c>
      <c r="B41" s="64" t="s">
        <v>6</v>
      </c>
      <c r="C41" s="65"/>
      <c r="D41" s="65">
        <f t="shared" ref="D41:O41" si="22">SUM(D42:D56)</f>
        <v>3817.1190476190477</v>
      </c>
      <c r="E41" s="65">
        <f t="shared" si="22"/>
        <v>3600.4523809523812</v>
      </c>
      <c r="F41" s="65">
        <f t="shared" si="22"/>
        <v>3600.4523809523812</v>
      </c>
      <c r="G41" s="65">
        <f t="shared" si="22"/>
        <v>3800.4523809523812</v>
      </c>
      <c r="H41" s="65">
        <f t="shared" si="22"/>
        <v>3600.4523809523812</v>
      </c>
      <c r="I41" s="65">
        <f t="shared" si="22"/>
        <v>3600.4523809523812</v>
      </c>
      <c r="J41" s="65">
        <f t="shared" si="22"/>
        <v>3700.4523809523812</v>
      </c>
      <c r="K41" s="65">
        <f t="shared" si="22"/>
        <v>3700.4523809523812</v>
      </c>
      <c r="L41" s="65">
        <f t="shared" si="22"/>
        <v>3600.4523809523812</v>
      </c>
      <c r="M41" s="65">
        <f t="shared" si="22"/>
        <v>3700.4523809523812</v>
      </c>
      <c r="N41" s="65">
        <f t="shared" si="22"/>
        <v>3600.4523809523812</v>
      </c>
      <c r="O41" s="65">
        <f t="shared" si="22"/>
        <v>3600.4523809523812</v>
      </c>
      <c r="Q41" s="130"/>
      <c r="R41" s="130"/>
    </row>
    <row r="42" spans="1:18" s="10" customFormat="1" ht="15" x14ac:dyDescent="0.25">
      <c r="A42" s="27" t="s">
        <v>68</v>
      </c>
      <c r="B42" s="118" t="s">
        <v>6</v>
      </c>
      <c r="C42" s="94"/>
      <c r="D42" s="28">
        <v>100</v>
      </c>
      <c r="E42" s="28">
        <v>100</v>
      </c>
      <c r="F42" s="28">
        <v>100</v>
      </c>
      <c r="G42" s="28">
        <v>100</v>
      </c>
      <c r="H42" s="28">
        <v>100</v>
      </c>
      <c r="I42" s="28">
        <v>100</v>
      </c>
      <c r="J42" s="28">
        <v>100</v>
      </c>
      <c r="K42" s="28">
        <v>100</v>
      </c>
      <c r="L42" s="28">
        <v>100</v>
      </c>
      <c r="M42" s="28">
        <v>100</v>
      </c>
      <c r="N42" s="28">
        <v>100</v>
      </c>
      <c r="O42" s="28">
        <v>100</v>
      </c>
      <c r="Q42" s="130"/>
      <c r="R42" s="130"/>
    </row>
    <row r="43" spans="1:18" s="10" customFormat="1" ht="15" x14ac:dyDescent="0.25">
      <c r="A43" s="27" t="s">
        <v>63</v>
      </c>
      <c r="B43" s="118" t="s">
        <v>6</v>
      </c>
      <c r="C43" s="94"/>
      <c r="D43" s="28">
        <v>500</v>
      </c>
      <c r="E43" s="28">
        <v>500</v>
      </c>
      <c r="F43" s="28">
        <v>500</v>
      </c>
      <c r="G43" s="28">
        <v>500</v>
      </c>
      <c r="H43" s="28">
        <v>500</v>
      </c>
      <c r="I43" s="28">
        <v>500</v>
      </c>
      <c r="J43" s="28">
        <v>500</v>
      </c>
      <c r="K43" s="28">
        <v>500</v>
      </c>
      <c r="L43" s="28">
        <v>500</v>
      </c>
      <c r="M43" s="28">
        <v>500</v>
      </c>
      <c r="N43" s="28">
        <v>500</v>
      </c>
      <c r="O43" s="28">
        <v>500</v>
      </c>
      <c r="Q43" s="130"/>
      <c r="R43" s="130"/>
    </row>
    <row r="44" spans="1:18" s="10" customFormat="1" ht="15" x14ac:dyDescent="0.25">
      <c r="A44" s="27" t="s">
        <v>66</v>
      </c>
      <c r="B44" s="118" t="s">
        <v>6</v>
      </c>
      <c r="C44" s="94"/>
      <c r="D44" s="28">
        <v>70</v>
      </c>
      <c r="E44" s="28">
        <v>70</v>
      </c>
      <c r="F44" s="28">
        <v>70</v>
      </c>
      <c r="G44" s="28">
        <v>70</v>
      </c>
      <c r="H44" s="28">
        <v>70</v>
      </c>
      <c r="I44" s="28">
        <v>70</v>
      </c>
      <c r="J44" s="28">
        <v>70</v>
      </c>
      <c r="K44" s="28">
        <v>70</v>
      </c>
      <c r="L44" s="28">
        <v>70</v>
      </c>
      <c r="M44" s="28">
        <v>70</v>
      </c>
      <c r="N44" s="28">
        <v>70</v>
      </c>
      <c r="O44" s="28">
        <v>70</v>
      </c>
      <c r="Q44" s="121"/>
      <c r="R44" s="130"/>
    </row>
    <row r="45" spans="1:18" s="10" customFormat="1" ht="15" x14ac:dyDescent="0.25">
      <c r="A45" s="24" t="s">
        <v>39</v>
      </c>
      <c r="B45" s="46" t="s">
        <v>6</v>
      </c>
      <c r="C45" s="94"/>
      <c r="D45" s="28">
        <v>300</v>
      </c>
      <c r="E45" s="28"/>
      <c r="F45" s="28"/>
      <c r="G45" s="28">
        <v>100</v>
      </c>
      <c r="H45" s="28"/>
      <c r="I45" s="28"/>
      <c r="J45" s="28">
        <v>100</v>
      </c>
      <c r="K45" s="28"/>
      <c r="L45" s="28"/>
      <c r="M45" s="28">
        <v>100</v>
      </c>
      <c r="N45" s="28"/>
      <c r="O45" s="28"/>
      <c r="Q45" s="121"/>
      <c r="R45" s="121"/>
    </row>
    <row r="46" spans="1:18" s="10" customFormat="1" ht="30" x14ac:dyDescent="0.25">
      <c r="A46" s="24" t="s">
        <v>5</v>
      </c>
      <c r="B46" s="118" t="s">
        <v>41</v>
      </c>
      <c r="C46" s="93">
        <v>0.05</v>
      </c>
      <c r="D46" s="25">
        <f t="shared" ref="D46:O46" si="23">($P$5*$C$46)/12</f>
        <v>1116.25</v>
      </c>
      <c r="E46" s="25">
        <f t="shared" si="23"/>
        <v>1116.25</v>
      </c>
      <c r="F46" s="25">
        <f t="shared" si="23"/>
        <v>1116.25</v>
      </c>
      <c r="G46" s="25">
        <f t="shared" si="23"/>
        <v>1116.25</v>
      </c>
      <c r="H46" s="25">
        <f t="shared" si="23"/>
        <v>1116.25</v>
      </c>
      <c r="I46" s="25">
        <f t="shared" si="23"/>
        <v>1116.25</v>
      </c>
      <c r="J46" s="25">
        <f t="shared" si="23"/>
        <v>1116.25</v>
      </c>
      <c r="K46" s="25">
        <f t="shared" si="23"/>
        <v>1116.25</v>
      </c>
      <c r="L46" s="25">
        <f t="shared" si="23"/>
        <v>1116.25</v>
      </c>
      <c r="M46" s="25">
        <f t="shared" si="23"/>
        <v>1116.25</v>
      </c>
      <c r="N46" s="25">
        <f t="shared" si="23"/>
        <v>1116.25</v>
      </c>
      <c r="O46" s="25">
        <f t="shared" si="23"/>
        <v>1116.25</v>
      </c>
      <c r="Q46" s="121"/>
      <c r="R46" s="121"/>
    </row>
    <row r="47" spans="1:18" s="10" customFormat="1" ht="30" x14ac:dyDescent="0.25">
      <c r="A47" s="24" t="s">
        <v>38</v>
      </c>
      <c r="B47" s="118" t="s">
        <v>41</v>
      </c>
      <c r="C47" s="93">
        <v>0.05</v>
      </c>
      <c r="D47" s="25">
        <f t="shared" ref="D47:O47" si="24">($P$5*$C$47)/12</f>
        <v>1116.25</v>
      </c>
      <c r="E47" s="25">
        <f t="shared" si="24"/>
        <v>1116.25</v>
      </c>
      <c r="F47" s="25">
        <f t="shared" si="24"/>
        <v>1116.25</v>
      </c>
      <c r="G47" s="25">
        <f t="shared" si="24"/>
        <v>1116.25</v>
      </c>
      <c r="H47" s="25">
        <f t="shared" si="24"/>
        <v>1116.25</v>
      </c>
      <c r="I47" s="25">
        <f t="shared" si="24"/>
        <v>1116.25</v>
      </c>
      <c r="J47" s="25">
        <f t="shared" si="24"/>
        <v>1116.25</v>
      </c>
      <c r="K47" s="25">
        <f t="shared" si="24"/>
        <v>1116.25</v>
      </c>
      <c r="L47" s="25">
        <f t="shared" si="24"/>
        <v>1116.25</v>
      </c>
      <c r="M47" s="25">
        <f t="shared" si="24"/>
        <v>1116.25</v>
      </c>
      <c r="N47" s="25">
        <f t="shared" si="24"/>
        <v>1116.25</v>
      </c>
      <c r="O47" s="25">
        <f t="shared" si="24"/>
        <v>1116.25</v>
      </c>
      <c r="Q47" s="130"/>
      <c r="R47" s="121"/>
    </row>
    <row r="48" spans="1:18" s="10" customFormat="1" ht="30" customHeight="1" x14ac:dyDescent="0.25">
      <c r="A48" s="27" t="s">
        <v>70</v>
      </c>
      <c r="B48" s="118" t="s">
        <v>41</v>
      </c>
      <c r="C48" s="93">
        <v>0.01</v>
      </c>
      <c r="D48" s="25">
        <f t="shared" ref="D48:O48" si="25">($P$5*$C$48)/12</f>
        <v>223.25</v>
      </c>
      <c r="E48" s="25">
        <f t="shared" si="25"/>
        <v>223.25</v>
      </c>
      <c r="F48" s="25">
        <f t="shared" si="25"/>
        <v>223.25</v>
      </c>
      <c r="G48" s="25">
        <f t="shared" si="25"/>
        <v>223.25</v>
      </c>
      <c r="H48" s="25">
        <f t="shared" si="25"/>
        <v>223.25</v>
      </c>
      <c r="I48" s="25">
        <f t="shared" si="25"/>
        <v>223.25</v>
      </c>
      <c r="J48" s="25">
        <f t="shared" si="25"/>
        <v>223.25</v>
      </c>
      <c r="K48" s="25">
        <f t="shared" si="25"/>
        <v>223.25</v>
      </c>
      <c r="L48" s="25">
        <f t="shared" si="25"/>
        <v>223.25</v>
      </c>
      <c r="M48" s="25">
        <f t="shared" si="25"/>
        <v>223.25</v>
      </c>
      <c r="N48" s="25">
        <f t="shared" si="25"/>
        <v>223.25</v>
      </c>
      <c r="O48" s="25">
        <f t="shared" si="25"/>
        <v>223.25</v>
      </c>
      <c r="Q48" s="121"/>
      <c r="R48" s="130"/>
    </row>
    <row r="49" spans="1:18" s="10" customFormat="1" ht="45" x14ac:dyDescent="0.25">
      <c r="A49" s="27" t="s">
        <v>72</v>
      </c>
      <c r="B49" s="118" t="s">
        <v>6</v>
      </c>
      <c r="C49" s="94"/>
      <c r="D49" s="28"/>
      <c r="E49" s="28"/>
      <c r="F49" s="28"/>
      <c r="G49" s="28">
        <v>100</v>
      </c>
      <c r="H49" s="28"/>
      <c r="I49" s="28"/>
      <c r="J49" s="28"/>
      <c r="K49" s="28">
        <v>100</v>
      </c>
      <c r="L49" s="28"/>
      <c r="M49" s="28"/>
      <c r="N49" s="28"/>
      <c r="O49" s="28"/>
      <c r="Q49" s="129"/>
      <c r="R49" s="130"/>
    </row>
    <row r="50" spans="1:18" s="10" customFormat="1" ht="15" x14ac:dyDescent="0.25">
      <c r="A50" s="27" t="s">
        <v>40</v>
      </c>
      <c r="B50" s="122" t="s">
        <v>6</v>
      </c>
      <c r="C50" s="9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Q50" s="121"/>
      <c r="R50" s="121"/>
    </row>
    <row r="51" spans="1:18" s="10" customFormat="1" ht="15" x14ac:dyDescent="0.25">
      <c r="A51" s="140"/>
      <c r="B51" s="122" t="s">
        <v>6</v>
      </c>
      <c r="C51" s="9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s="129"/>
      <c r="R51" s="129"/>
    </row>
    <row r="52" spans="1:18" s="10" customFormat="1" ht="15" x14ac:dyDescent="0.25">
      <c r="A52" s="140"/>
      <c r="B52" s="122" t="s">
        <v>6</v>
      </c>
      <c r="C52" s="9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Q52" s="129"/>
      <c r="R52" s="129"/>
    </row>
    <row r="53" spans="1:18" s="10" customFormat="1" ht="15" x14ac:dyDescent="0.25">
      <c r="A53" s="140"/>
      <c r="B53" s="122" t="s">
        <v>6</v>
      </c>
      <c r="C53" s="9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Q53" s="129"/>
      <c r="R53" s="129"/>
    </row>
    <row r="54" spans="1:18" s="10" customFormat="1" ht="15" x14ac:dyDescent="0.25">
      <c r="A54" s="140"/>
      <c r="B54" s="122" t="s">
        <v>6</v>
      </c>
      <c r="C54" s="9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Q54" s="129"/>
      <c r="R54" s="129"/>
    </row>
    <row r="55" spans="1:18" s="10" customFormat="1" ht="15" x14ac:dyDescent="0.25">
      <c r="A55" s="135" t="s">
        <v>4</v>
      </c>
      <c r="B55" s="122" t="s">
        <v>6</v>
      </c>
      <c r="C55" s="8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R55" s="121"/>
    </row>
    <row r="56" spans="1:18" s="10" customFormat="1" ht="15" x14ac:dyDescent="0.25">
      <c r="A56" s="27" t="s">
        <v>50</v>
      </c>
      <c r="B56" s="47" t="s">
        <v>6</v>
      </c>
      <c r="C56" s="89"/>
      <c r="D56" s="25">
        <f>D81</f>
        <v>391.36904761904765</v>
      </c>
      <c r="E56" s="25">
        <f t="shared" ref="E56:O56" si="26">E81</f>
        <v>474.70238095238102</v>
      </c>
      <c r="F56" s="25">
        <f t="shared" si="26"/>
        <v>474.70238095238102</v>
      </c>
      <c r="G56" s="25">
        <f t="shared" si="26"/>
        <v>474.70238095238102</v>
      </c>
      <c r="H56" s="25">
        <f t="shared" si="26"/>
        <v>474.70238095238102</v>
      </c>
      <c r="I56" s="25">
        <f t="shared" si="26"/>
        <v>474.70238095238102</v>
      </c>
      <c r="J56" s="25">
        <f t="shared" si="26"/>
        <v>474.70238095238102</v>
      </c>
      <c r="K56" s="25">
        <f t="shared" si="26"/>
        <v>474.70238095238102</v>
      </c>
      <c r="L56" s="25">
        <f t="shared" si="26"/>
        <v>474.70238095238102</v>
      </c>
      <c r="M56" s="25">
        <f t="shared" si="26"/>
        <v>474.70238095238102</v>
      </c>
      <c r="N56" s="25">
        <f t="shared" si="26"/>
        <v>474.70238095238102</v>
      </c>
      <c r="O56" s="25">
        <f t="shared" si="26"/>
        <v>474.70238095238102</v>
      </c>
    </row>
    <row r="57" spans="1:18" s="10" customFormat="1" x14ac:dyDescent="0.25">
      <c r="A57" s="73" t="s">
        <v>28</v>
      </c>
      <c r="B57" s="64" t="s">
        <v>6</v>
      </c>
      <c r="C57" s="65"/>
      <c r="D57" s="65">
        <f t="shared" ref="D57:O57" si="27">D39-D41</f>
        <v>-2257.1190476190477</v>
      </c>
      <c r="E57" s="65">
        <f t="shared" si="27"/>
        <v>-0.45238095238119058</v>
      </c>
      <c r="F57" s="65">
        <f t="shared" si="27"/>
        <v>1199.5476190476188</v>
      </c>
      <c r="G57" s="65">
        <f t="shared" si="27"/>
        <v>3999.5476190476188</v>
      </c>
      <c r="H57" s="65">
        <f t="shared" si="27"/>
        <v>10199.547619047618</v>
      </c>
      <c r="I57" s="65">
        <f t="shared" si="27"/>
        <v>10199.547619047618</v>
      </c>
      <c r="J57" s="65">
        <f t="shared" si="27"/>
        <v>12499.547619047618</v>
      </c>
      <c r="K57" s="65">
        <f t="shared" si="27"/>
        <v>12499.547619047618</v>
      </c>
      <c r="L57" s="65">
        <f t="shared" si="27"/>
        <v>6599.5476190476184</v>
      </c>
      <c r="M57" s="65">
        <f t="shared" si="27"/>
        <v>4099.5476190476184</v>
      </c>
      <c r="N57" s="65">
        <f t="shared" si="27"/>
        <v>2399.5476190476188</v>
      </c>
      <c r="O57" s="65">
        <f t="shared" si="27"/>
        <v>1799.5476190476188</v>
      </c>
    </row>
    <row r="58" spans="1:18" s="10" customFormat="1" ht="14.25" x14ac:dyDescent="0.25">
      <c r="A58" s="80" t="s">
        <v>8</v>
      </c>
      <c r="B58" s="81" t="s">
        <v>19</v>
      </c>
      <c r="C58" s="82"/>
      <c r="D58" s="83">
        <f t="shared" ref="D58:O58" si="28">D57/D5</f>
        <v>-0.57874847374847382</v>
      </c>
      <c r="E58" s="83">
        <f t="shared" si="28"/>
        <v>-5.0264550264576734E-5</v>
      </c>
      <c r="F58" s="83">
        <f t="shared" si="28"/>
        <v>9.9962301587301572E-2</v>
      </c>
      <c r="G58" s="83">
        <f t="shared" si="28"/>
        <v>0.20510500610500609</v>
      </c>
      <c r="H58" s="83">
        <f t="shared" si="28"/>
        <v>0.29563906142167012</v>
      </c>
      <c r="I58" s="83">
        <f t="shared" si="28"/>
        <v>0.29563906142167012</v>
      </c>
      <c r="J58" s="83">
        <f t="shared" si="28"/>
        <v>0.30863080540858318</v>
      </c>
      <c r="K58" s="83">
        <f t="shared" si="28"/>
        <v>0.30863080540858318</v>
      </c>
      <c r="L58" s="83">
        <f t="shared" si="28"/>
        <v>0.25880578898225953</v>
      </c>
      <c r="M58" s="83">
        <f t="shared" si="28"/>
        <v>0.2102332112332112</v>
      </c>
      <c r="N58" s="83">
        <f t="shared" si="28"/>
        <v>0.15996984126984126</v>
      </c>
      <c r="O58" s="83">
        <f t="shared" si="28"/>
        <v>0.13329982363315696</v>
      </c>
    </row>
    <row r="59" spans="1:18" s="10" customFormat="1" ht="31.5" x14ac:dyDescent="0.25">
      <c r="A59" s="115" t="s">
        <v>29</v>
      </c>
      <c r="B59" s="102" t="s">
        <v>6</v>
      </c>
      <c r="C59" s="104"/>
      <c r="D59" s="104">
        <f>SUM(D60:D65)</f>
        <v>106</v>
      </c>
      <c r="E59" s="104">
        <f t="shared" ref="E59:O59" si="29">SUM(E60:E65)</f>
        <v>106</v>
      </c>
      <c r="F59" s="104">
        <f t="shared" si="29"/>
        <v>106</v>
      </c>
      <c r="G59" s="104">
        <f t="shared" si="29"/>
        <v>106</v>
      </c>
      <c r="H59" s="104">
        <f t="shared" si="29"/>
        <v>106</v>
      </c>
      <c r="I59" s="104">
        <f t="shared" si="29"/>
        <v>106</v>
      </c>
      <c r="J59" s="104">
        <f t="shared" si="29"/>
        <v>106</v>
      </c>
      <c r="K59" s="104">
        <f t="shared" si="29"/>
        <v>106</v>
      </c>
      <c r="L59" s="104">
        <f t="shared" si="29"/>
        <v>106</v>
      </c>
      <c r="M59" s="104">
        <f t="shared" si="29"/>
        <v>106</v>
      </c>
      <c r="N59" s="104">
        <f t="shared" si="29"/>
        <v>106</v>
      </c>
      <c r="O59" s="104">
        <f t="shared" si="29"/>
        <v>106</v>
      </c>
    </row>
    <row r="60" spans="1:18" s="10" customFormat="1" ht="15" x14ac:dyDescent="0.25">
      <c r="A60" s="29" t="s">
        <v>2</v>
      </c>
      <c r="B60" s="46" t="s">
        <v>6</v>
      </c>
      <c r="C60" s="2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0"/>
      <c r="O60" s="30"/>
    </row>
    <row r="61" spans="1:18" s="10" customFormat="1" ht="15" x14ac:dyDescent="0.25">
      <c r="A61" s="141"/>
      <c r="B61" s="46" t="s">
        <v>6</v>
      </c>
      <c r="C61" s="2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0"/>
      <c r="O61" s="30"/>
    </row>
    <row r="62" spans="1:18" s="10" customFormat="1" ht="15" x14ac:dyDescent="0.25">
      <c r="A62" s="141"/>
      <c r="B62" s="46" t="s">
        <v>6</v>
      </c>
      <c r="C62" s="2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0"/>
      <c r="O62" s="30"/>
    </row>
    <row r="63" spans="1:18" s="10" customFormat="1" ht="15" x14ac:dyDescent="0.25">
      <c r="A63" s="141"/>
      <c r="B63" s="46" t="s">
        <v>6</v>
      </c>
      <c r="C63" s="2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0"/>
      <c r="O63" s="30"/>
    </row>
    <row r="64" spans="1:18" s="10" customFormat="1" ht="15" x14ac:dyDescent="0.25">
      <c r="A64" s="141" t="s">
        <v>4</v>
      </c>
      <c r="B64" s="46" t="s">
        <v>6</v>
      </c>
      <c r="C64" s="25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0"/>
      <c r="O64" s="30"/>
      <c r="Q64" s="120"/>
    </row>
    <row r="65" spans="1:21" s="10" customFormat="1" ht="30" customHeight="1" x14ac:dyDescent="0.25">
      <c r="A65" s="132" t="s">
        <v>82</v>
      </c>
      <c r="B65" s="48" t="s">
        <v>6</v>
      </c>
      <c r="C65" s="31"/>
      <c r="D65" s="28">
        <v>106</v>
      </c>
      <c r="E65" s="28">
        <v>106</v>
      </c>
      <c r="F65" s="28">
        <v>106</v>
      </c>
      <c r="G65" s="28">
        <v>106</v>
      </c>
      <c r="H65" s="28">
        <v>106</v>
      </c>
      <c r="I65" s="28">
        <v>106</v>
      </c>
      <c r="J65" s="28">
        <v>106</v>
      </c>
      <c r="K65" s="28">
        <v>106</v>
      </c>
      <c r="L65" s="28">
        <v>106</v>
      </c>
      <c r="M65" s="28">
        <v>106</v>
      </c>
      <c r="N65" s="28">
        <v>106</v>
      </c>
      <c r="O65" s="28">
        <v>106</v>
      </c>
      <c r="P65" s="157" t="s">
        <v>73</v>
      </c>
      <c r="Q65" s="158"/>
      <c r="R65" s="158"/>
      <c r="S65" s="158"/>
      <c r="T65" s="158"/>
      <c r="U65" s="158"/>
    </row>
    <row r="66" spans="1:21" s="10" customFormat="1" ht="30" customHeight="1" x14ac:dyDescent="0.25">
      <c r="A66" s="74" t="s">
        <v>30</v>
      </c>
      <c r="B66" s="61" t="s">
        <v>6</v>
      </c>
      <c r="C66" s="63"/>
      <c r="D66" s="72">
        <f>D57-D59</f>
        <v>-2363.1190476190477</v>
      </c>
      <c r="E66" s="72">
        <f t="shared" ref="E66:O66" si="30">E57-E59</f>
        <v>-106.45238095238119</v>
      </c>
      <c r="F66" s="72">
        <f t="shared" si="30"/>
        <v>1093.5476190476188</v>
      </c>
      <c r="G66" s="72">
        <f t="shared" si="30"/>
        <v>3893.5476190476188</v>
      </c>
      <c r="H66" s="72">
        <f t="shared" si="30"/>
        <v>10093.547619047618</v>
      </c>
      <c r="I66" s="72">
        <f t="shared" si="30"/>
        <v>10093.547619047618</v>
      </c>
      <c r="J66" s="72">
        <f t="shared" si="30"/>
        <v>12393.547619047618</v>
      </c>
      <c r="K66" s="72">
        <f t="shared" si="30"/>
        <v>12393.547619047618</v>
      </c>
      <c r="L66" s="72">
        <f t="shared" si="30"/>
        <v>6493.5476190476184</v>
      </c>
      <c r="M66" s="72">
        <f t="shared" si="30"/>
        <v>3993.5476190476184</v>
      </c>
      <c r="N66" s="72">
        <f t="shared" si="30"/>
        <v>2293.5476190476188</v>
      </c>
      <c r="O66" s="72">
        <f t="shared" si="30"/>
        <v>1693.5476190476188</v>
      </c>
      <c r="P66" s="153" t="s">
        <v>74</v>
      </c>
      <c r="Q66" s="159"/>
      <c r="R66" s="159"/>
      <c r="S66" s="159"/>
      <c r="T66" s="159"/>
      <c r="U66" s="159"/>
    </row>
    <row r="67" spans="1:21" s="10" customFormat="1" ht="14.25" x14ac:dyDescent="0.25">
      <c r="A67" s="84" t="s">
        <v>3</v>
      </c>
      <c r="B67" s="85" t="s">
        <v>19</v>
      </c>
      <c r="C67" s="86"/>
      <c r="D67" s="87">
        <f t="shared" ref="D67:O67" si="31">D66/D5</f>
        <v>-0.60592796092796097</v>
      </c>
      <c r="E67" s="87">
        <f t="shared" si="31"/>
        <v>-1.1828042328042354E-2</v>
      </c>
      <c r="F67" s="87">
        <f t="shared" si="31"/>
        <v>9.112896825396824E-2</v>
      </c>
      <c r="G67" s="87">
        <f t="shared" si="31"/>
        <v>0.19966910866910867</v>
      </c>
      <c r="H67" s="87">
        <f t="shared" si="31"/>
        <v>0.29256659765355414</v>
      </c>
      <c r="I67" s="87">
        <f t="shared" si="31"/>
        <v>0.29256659765355414</v>
      </c>
      <c r="J67" s="87">
        <f t="shared" si="31"/>
        <v>0.3060135214579659</v>
      </c>
      <c r="K67" s="87">
        <f t="shared" si="31"/>
        <v>0.3060135214579659</v>
      </c>
      <c r="L67" s="87">
        <f t="shared" si="31"/>
        <v>0.25464892623716151</v>
      </c>
      <c r="M67" s="87">
        <f t="shared" si="31"/>
        <v>0.20479731379731375</v>
      </c>
      <c r="N67" s="87">
        <f t="shared" si="31"/>
        <v>0.1529031746031746</v>
      </c>
      <c r="O67" s="87">
        <f t="shared" si="31"/>
        <v>0.1254479717813051</v>
      </c>
    </row>
    <row r="68" spans="1:21" s="10" customFormat="1" ht="30" customHeight="1" x14ac:dyDescent="0.25">
      <c r="A68" s="116" t="s">
        <v>1</v>
      </c>
      <c r="B68" s="75" t="s">
        <v>6</v>
      </c>
      <c r="C68" s="76"/>
      <c r="D68" s="72">
        <f t="shared" ref="D68" si="32">C68+D66</f>
        <v>-2363.1190476190477</v>
      </c>
      <c r="E68" s="72">
        <f t="shared" ref="E68" si="33">D68+E66</f>
        <v>-2469.5714285714289</v>
      </c>
      <c r="F68" s="72">
        <f t="shared" ref="F68" si="34">E68+F66</f>
        <v>-1376.0238095238101</v>
      </c>
      <c r="G68" s="72">
        <f t="shared" ref="G68" si="35">F68+G66</f>
        <v>2517.5238095238087</v>
      </c>
      <c r="H68" s="72">
        <f t="shared" ref="H68" si="36">G68+H66</f>
        <v>12611.071428571428</v>
      </c>
      <c r="I68" s="72">
        <f t="shared" ref="I68" si="37">H68+I66</f>
        <v>22704.619047619046</v>
      </c>
      <c r="J68" s="72">
        <f t="shared" ref="J68" si="38">I68+J66</f>
        <v>35098.166666666664</v>
      </c>
      <c r="K68" s="72">
        <f t="shared" ref="K68" si="39">J68+K66</f>
        <v>47491.714285714283</v>
      </c>
      <c r="L68" s="72">
        <f t="shared" ref="L68" si="40">K68+L66</f>
        <v>53985.261904761901</v>
      </c>
      <c r="M68" s="72">
        <f t="shared" ref="M68" si="41">L68+M66</f>
        <v>57978.809523809519</v>
      </c>
      <c r="N68" s="72">
        <f t="shared" ref="N68" si="42">M68+N66</f>
        <v>60272.357142857138</v>
      </c>
      <c r="O68" s="72">
        <f t="shared" ref="O68" si="43">N68+O66</f>
        <v>61965.904761904756</v>
      </c>
      <c r="P68" s="153" t="s">
        <v>75</v>
      </c>
      <c r="Q68" s="159"/>
      <c r="R68" s="159"/>
      <c r="S68" s="159"/>
      <c r="T68" s="159"/>
      <c r="U68" s="159"/>
    </row>
    <row r="69" spans="1:21" s="10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21" s="10" customFormat="1" x14ac:dyDescent="0.25">
      <c r="A70" s="24"/>
      <c r="B70" s="4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6"/>
      <c r="O70" s="110" t="s">
        <v>22</v>
      </c>
    </row>
    <row r="71" spans="1:21" s="10" customFormat="1" ht="78.75" x14ac:dyDescent="0.25">
      <c r="A71" s="127" t="s">
        <v>46</v>
      </c>
      <c r="B71" s="98" t="s">
        <v>7</v>
      </c>
      <c r="C71" s="99" t="s">
        <v>21</v>
      </c>
      <c r="D71" s="111">
        <v>1</v>
      </c>
      <c r="E71" s="111">
        <v>2</v>
      </c>
      <c r="F71" s="111">
        <v>3</v>
      </c>
      <c r="G71" s="111">
        <v>4</v>
      </c>
      <c r="H71" s="111">
        <v>5</v>
      </c>
      <c r="I71" s="111">
        <v>6</v>
      </c>
      <c r="J71" s="111">
        <v>7</v>
      </c>
      <c r="K71" s="111">
        <v>8</v>
      </c>
      <c r="L71" s="111">
        <v>9</v>
      </c>
      <c r="M71" s="111">
        <v>10</v>
      </c>
      <c r="N71" s="111">
        <v>11</v>
      </c>
      <c r="O71" s="111">
        <v>12</v>
      </c>
      <c r="P71" s="133" t="s">
        <v>52</v>
      </c>
    </row>
    <row r="72" spans="1:21" s="10" customFormat="1" ht="47.25" x14ac:dyDescent="0.25">
      <c r="A72" s="131" t="s">
        <v>71</v>
      </c>
      <c r="B72" s="64" t="s">
        <v>6</v>
      </c>
      <c r="C72" s="100"/>
      <c r="D72" s="65">
        <f t="shared" ref="D72:P72" si="44">SUM(D73:D80)</f>
        <v>30500</v>
      </c>
      <c r="E72" s="65">
        <f t="shared" si="44"/>
        <v>35500</v>
      </c>
      <c r="F72" s="65">
        <f t="shared" si="44"/>
        <v>35500</v>
      </c>
      <c r="G72" s="65">
        <f t="shared" si="44"/>
        <v>35500</v>
      </c>
      <c r="H72" s="65">
        <f t="shared" si="44"/>
        <v>35500</v>
      </c>
      <c r="I72" s="65">
        <f t="shared" si="44"/>
        <v>35500</v>
      </c>
      <c r="J72" s="65">
        <f t="shared" si="44"/>
        <v>35500</v>
      </c>
      <c r="K72" s="65">
        <f t="shared" si="44"/>
        <v>35500</v>
      </c>
      <c r="L72" s="65">
        <f t="shared" si="44"/>
        <v>35500</v>
      </c>
      <c r="M72" s="65">
        <f t="shared" si="44"/>
        <v>35500</v>
      </c>
      <c r="N72" s="65">
        <f t="shared" si="44"/>
        <v>35500</v>
      </c>
      <c r="O72" s="65">
        <f t="shared" si="44"/>
        <v>35500</v>
      </c>
      <c r="P72" s="65">
        <f t="shared" si="44"/>
        <v>29886.90476190476</v>
      </c>
    </row>
    <row r="73" spans="1:21" s="10" customFormat="1" ht="14.25" x14ac:dyDescent="0.25">
      <c r="A73" s="151" t="s">
        <v>60</v>
      </c>
      <c r="B73" s="79" t="s">
        <v>6</v>
      </c>
      <c r="C73" s="105">
        <v>7</v>
      </c>
      <c r="D73" s="18">
        <v>25000</v>
      </c>
      <c r="E73" s="18">
        <v>25000</v>
      </c>
      <c r="F73" s="18">
        <v>25000</v>
      </c>
      <c r="G73" s="18">
        <v>25000</v>
      </c>
      <c r="H73" s="18">
        <v>25000</v>
      </c>
      <c r="I73" s="18">
        <v>25000</v>
      </c>
      <c r="J73" s="18">
        <v>25000</v>
      </c>
      <c r="K73" s="18">
        <v>25000</v>
      </c>
      <c r="L73" s="18">
        <v>25000</v>
      </c>
      <c r="M73" s="18">
        <v>25000</v>
      </c>
      <c r="N73" s="18">
        <v>25000</v>
      </c>
      <c r="O73" s="18">
        <v>25000</v>
      </c>
      <c r="P73" s="20">
        <f>O73-SUM(D82:O82)</f>
        <v>21428.571428571428</v>
      </c>
    </row>
    <row r="74" spans="1:21" s="10" customFormat="1" ht="14.25" x14ac:dyDescent="0.25">
      <c r="A74" s="152" t="s">
        <v>61</v>
      </c>
      <c r="B74" s="79" t="s">
        <v>6</v>
      </c>
      <c r="C74" s="105">
        <v>5</v>
      </c>
      <c r="D74" s="18">
        <v>5000</v>
      </c>
      <c r="E74" s="18">
        <v>10000</v>
      </c>
      <c r="F74" s="18">
        <v>10000</v>
      </c>
      <c r="G74" s="18">
        <v>10000</v>
      </c>
      <c r="H74" s="18">
        <v>10000</v>
      </c>
      <c r="I74" s="18">
        <v>10000</v>
      </c>
      <c r="J74" s="18">
        <v>10000</v>
      </c>
      <c r="K74" s="18">
        <v>10000</v>
      </c>
      <c r="L74" s="18">
        <v>10000</v>
      </c>
      <c r="M74" s="18">
        <v>10000</v>
      </c>
      <c r="N74" s="18">
        <v>10000</v>
      </c>
      <c r="O74" s="18">
        <v>10000</v>
      </c>
      <c r="P74" s="20">
        <f>O74-SUM(D83:O83)</f>
        <v>8083.333333333333</v>
      </c>
    </row>
    <row r="75" spans="1:21" s="10" customFormat="1" ht="14.25" x14ac:dyDescent="0.25">
      <c r="A75" s="142" t="s">
        <v>69</v>
      </c>
      <c r="B75" s="79" t="s">
        <v>6</v>
      </c>
      <c r="C75" s="105">
        <v>4</v>
      </c>
      <c r="D75" s="18">
        <v>500</v>
      </c>
      <c r="E75" s="18">
        <v>500</v>
      </c>
      <c r="F75" s="18">
        <v>500</v>
      </c>
      <c r="G75" s="18">
        <v>500</v>
      </c>
      <c r="H75" s="18">
        <v>500</v>
      </c>
      <c r="I75" s="18">
        <v>500</v>
      </c>
      <c r="J75" s="18">
        <v>500</v>
      </c>
      <c r="K75" s="18">
        <v>500</v>
      </c>
      <c r="L75" s="18">
        <v>500</v>
      </c>
      <c r="M75" s="18">
        <v>500</v>
      </c>
      <c r="N75" s="18">
        <v>500</v>
      </c>
      <c r="O75" s="18">
        <v>500</v>
      </c>
      <c r="P75" s="20">
        <f>O75-SUM(D84:O84)</f>
        <v>375</v>
      </c>
    </row>
    <row r="76" spans="1:21" s="10" customFormat="1" ht="14.25" x14ac:dyDescent="0.25">
      <c r="A76" s="142"/>
      <c r="B76" s="79" t="s">
        <v>6</v>
      </c>
      <c r="C76" s="105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0">
        <f>O76-SUM(D85:O85)</f>
        <v>0</v>
      </c>
    </row>
    <row r="77" spans="1:21" s="10" customFormat="1" ht="14.25" x14ac:dyDescent="0.25">
      <c r="A77" s="142"/>
      <c r="B77" s="79" t="s">
        <v>6</v>
      </c>
      <c r="C77" s="105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0">
        <f t="shared" ref="P77:P79" si="45">O77-SUM(D86:O86)</f>
        <v>0</v>
      </c>
    </row>
    <row r="78" spans="1:21" s="10" customFormat="1" ht="14.25" x14ac:dyDescent="0.25">
      <c r="A78" s="142"/>
      <c r="B78" s="79" t="s">
        <v>6</v>
      </c>
      <c r="C78" s="105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0">
        <f t="shared" si="45"/>
        <v>0</v>
      </c>
    </row>
    <row r="79" spans="1:21" s="10" customFormat="1" ht="14.25" x14ac:dyDescent="0.25">
      <c r="A79" s="142"/>
      <c r="B79" s="79" t="s">
        <v>6</v>
      </c>
      <c r="C79" s="105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0">
        <f t="shared" si="45"/>
        <v>0</v>
      </c>
    </row>
    <row r="80" spans="1:21" s="10" customFormat="1" ht="14.25" x14ac:dyDescent="0.25">
      <c r="A80" s="142" t="s">
        <v>4</v>
      </c>
      <c r="B80" s="79" t="s">
        <v>6</v>
      </c>
      <c r="C80" s="105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0">
        <f>O80-SUM(D89:O89)</f>
        <v>0</v>
      </c>
    </row>
    <row r="81" spans="1:17" s="10" customFormat="1" x14ac:dyDescent="0.25">
      <c r="A81" s="101" t="s">
        <v>49</v>
      </c>
      <c r="B81" s="102" t="s">
        <v>6</v>
      </c>
      <c r="C81" s="103"/>
      <c r="D81" s="104">
        <f t="shared" ref="D81:O81" si="46">SUM(D82:D89)</f>
        <v>391.36904761904765</v>
      </c>
      <c r="E81" s="104">
        <f t="shared" si="46"/>
        <v>474.70238095238102</v>
      </c>
      <c r="F81" s="104">
        <f t="shared" si="46"/>
        <v>474.70238095238102</v>
      </c>
      <c r="G81" s="104">
        <f t="shared" si="46"/>
        <v>474.70238095238102</v>
      </c>
      <c r="H81" s="104">
        <f t="shared" si="46"/>
        <v>474.70238095238102</v>
      </c>
      <c r="I81" s="104">
        <f t="shared" si="46"/>
        <v>474.70238095238102</v>
      </c>
      <c r="J81" s="104">
        <f t="shared" si="46"/>
        <v>474.70238095238102</v>
      </c>
      <c r="K81" s="104">
        <f t="shared" si="46"/>
        <v>474.70238095238102</v>
      </c>
      <c r="L81" s="104">
        <f t="shared" si="46"/>
        <v>474.70238095238102</v>
      </c>
      <c r="M81" s="104">
        <f t="shared" si="46"/>
        <v>474.70238095238102</v>
      </c>
      <c r="N81" s="104">
        <f t="shared" si="46"/>
        <v>474.70238095238102</v>
      </c>
      <c r="O81" s="104">
        <f t="shared" si="46"/>
        <v>474.70238095238102</v>
      </c>
    </row>
    <row r="82" spans="1:17" s="10" customFormat="1" ht="14.25" x14ac:dyDescent="0.25">
      <c r="A82" s="96" t="str">
        <f>IF(A73&gt;0,A73,"")</f>
        <v>Автомобиль</v>
      </c>
      <c r="B82" s="79" t="s">
        <v>6</v>
      </c>
      <c r="C82" s="106"/>
      <c r="D82" s="20">
        <f>IF($C73&gt;0,D73/$C$73/12,0)</f>
        <v>297.61904761904765</v>
      </c>
      <c r="E82" s="20">
        <f t="shared" ref="E82:O82" si="47">IF($C73&gt;0,E73/$C$73/12,0)</f>
        <v>297.61904761904765</v>
      </c>
      <c r="F82" s="20">
        <f t="shared" si="47"/>
        <v>297.61904761904765</v>
      </c>
      <c r="G82" s="20">
        <f t="shared" si="47"/>
        <v>297.61904761904765</v>
      </c>
      <c r="H82" s="20">
        <f t="shared" si="47"/>
        <v>297.61904761904765</v>
      </c>
      <c r="I82" s="20">
        <f t="shared" si="47"/>
        <v>297.61904761904765</v>
      </c>
      <c r="J82" s="20">
        <f t="shared" si="47"/>
        <v>297.61904761904765</v>
      </c>
      <c r="K82" s="20">
        <f t="shared" si="47"/>
        <v>297.61904761904765</v>
      </c>
      <c r="L82" s="20">
        <f t="shared" si="47"/>
        <v>297.61904761904765</v>
      </c>
      <c r="M82" s="20">
        <f t="shared" si="47"/>
        <v>297.61904761904765</v>
      </c>
      <c r="N82" s="20">
        <f t="shared" si="47"/>
        <v>297.61904761904765</v>
      </c>
      <c r="O82" s="20">
        <f t="shared" si="47"/>
        <v>297.61904761904765</v>
      </c>
    </row>
    <row r="83" spans="1:17" s="10" customFormat="1" ht="14.25" x14ac:dyDescent="0.25">
      <c r="A83" s="96" t="str">
        <f t="shared" ref="A83:A89" si="48">IF(A74&gt;0,A74,"")</f>
        <v>Торговое оборудование</v>
      </c>
      <c r="B83" s="79" t="s">
        <v>6</v>
      </c>
      <c r="C83" s="106"/>
      <c r="D83" s="20">
        <f>IF($C74&gt;0,D74/$C$74/12,0)</f>
        <v>83.333333333333329</v>
      </c>
      <c r="E83" s="20">
        <f t="shared" ref="E83:O83" si="49">IF($C74&gt;0,E74/$C$74/12,0)</f>
        <v>166.66666666666666</v>
      </c>
      <c r="F83" s="20">
        <f t="shared" si="49"/>
        <v>166.66666666666666</v>
      </c>
      <c r="G83" s="20">
        <f t="shared" si="49"/>
        <v>166.66666666666666</v>
      </c>
      <c r="H83" s="20">
        <f t="shared" si="49"/>
        <v>166.66666666666666</v>
      </c>
      <c r="I83" s="20">
        <f t="shared" si="49"/>
        <v>166.66666666666666</v>
      </c>
      <c r="J83" s="20">
        <f t="shared" si="49"/>
        <v>166.66666666666666</v>
      </c>
      <c r="K83" s="20">
        <f t="shared" si="49"/>
        <v>166.66666666666666</v>
      </c>
      <c r="L83" s="20">
        <f t="shared" si="49"/>
        <v>166.66666666666666</v>
      </c>
      <c r="M83" s="20">
        <f t="shared" si="49"/>
        <v>166.66666666666666</v>
      </c>
      <c r="N83" s="20">
        <f t="shared" si="49"/>
        <v>166.66666666666666</v>
      </c>
      <c r="O83" s="20">
        <f t="shared" si="49"/>
        <v>166.66666666666666</v>
      </c>
    </row>
    <row r="84" spans="1:17" s="10" customFormat="1" ht="14.25" x14ac:dyDescent="0.25">
      <c r="A84" s="96" t="str">
        <f t="shared" si="48"/>
        <v>Кассовое оборудование</v>
      </c>
      <c r="B84" s="79" t="s">
        <v>6</v>
      </c>
      <c r="C84" s="106"/>
      <c r="D84" s="20">
        <f>IF($C75&gt;0,D75/$C$75/12,0)</f>
        <v>10.416666666666666</v>
      </c>
      <c r="E84" s="20">
        <f t="shared" ref="E84:O84" si="50">IF($C75&gt;0,E75/$C$75/12,0)</f>
        <v>10.416666666666666</v>
      </c>
      <c r="F84" s="20">
        <f t="shared" si="50"/>
        <v>10.416666666666666</v>
      </c>
      <c r="G84" s="20">
        <f t="shared" si="50"/>
        <v>10.416666666666666</v>
      </c>
      <c r="H84" s="20">
        <f t="shared" si="50"/>
        <v>10.416666666666666</v>
      </c>
      <c r="I84" s="20">
        <f t="shared" si="50"/>
        <v>10.416666666666666</v>
      </c>
      <c r="J84" s="20">
        <f t="shared" si="50"/>
        <v>10.416666666666666</v>
      </c>
      <c r="K84" s="20">
        <f t="shared" si="50"/>
        <v>10.416666666666666</v>
      </c>
      <c r="L84" s="20">
        <f t="shared" si="50"/>
        <v>10.416666666666666</v>
      </c>
      <c r="M84" s="20">
        <f t="shared" si="50"/>
        <v>10.416666666666666</v>
      </c>
      <c r="N84" s="20">
        <f t="shared" si="50"/>
        <v>10.416666666666666</v>
      </c>
      <c r="O84" s="20">
        <f t="shared" si="50"/>
        <v>10.416666666666666</v>
      </c>
    </row>
    <row r="85" spans="1:17" s="10" customFormat="1" ht="14.25" x14ac:dyDescent="0.25">
      <c r="A85" s="96" t="str">
        <f t="shared" si="48"/>
        <v/>
      </c>
      <c r="B85" s="79" t="s">
        <v>6</v>
      </c>
      <c r="C85" s="106"/>
      <c r="D85" s="20">
        <f>IF($C76&gt;0,D76/$C$76/12,0)</f>
        <v>0</v>
      </c>
      <c r="E85" s="20">
        <f t="shared" ref="E85:O85" si="51">IF($C76&gt;0,E76/$C$76/12,0)</f>
        <v>0</v>
      </c>
      <c r="F85" s="20">
        <f t="shared" si="51"/>
        <v>0</v>
      </c>
      <c r="G85" s="20">
        <f t="shared" si="51"/>
        <v>0</v>
      </c>
      <c r="H85" s="20">
        <f t="shared" si="51"/>
        <v>0</v>
      </c>
      <c r="I85" s="20">
        <f t="shared" si="51"/>
        <v>0</v>
      </c>
      <c r="J85" s="20">
        <f t="shared" si="51"/>
        <v>0</v>
      </c>
      <c r="K85" s="20">
        <f t="shared" si="51"/>
        <v>0</v>
      </c>
      <c r="L85" s="20">
        <f t="shared" si="51"/>
        <v>0</v>
      </c>
      <c r="M85" s="20">
        <f t="shared" si="51"/>
        <v>0</v>
      </c>
      <c r="N85" s="20">
        <f t="shared" si="51"/>
        <v>0</v>
      </c>
      <c r="O85" s="20">
        <f t="shared" si="51"/>
        <v>0</v>
      </c>
    </row>
    <row r="86" spans="1:17" s="10" customFormat="1" ht="14.25" x14ac:dyDescent="0.25">
      <c r="A86" s="96" t="str">
        <f t="shared" si="48"/>
        <v/>
      </c>
      <c r="B86" s="79" t="s">
        <v>6</v>
      </c>
      <c r="C86" s="106"/>
      <c r="D86" s="20">
        <f>IF($C77&gt;0,D77/$C$77/12,0)</f>
        <v>0</v>
      </c>
      <c r="E86" s="20">
        <f t="shared" ref="E86:O86" si="52">IF($C77&gt;0,E77/$C$77/12,0)</f>
        <v>0</v>
      </c>
      <c r="F86" s="20">
        <f t="shared" si="52"/>
        <v>0</v>
      </c>
      <c r="G86" s="20">
        <f t="shared" si="52"/>
        <v>0</v>
      </c>
      <c r="H86" s="20">
        <f t="shared" si="52"/>
        <v>0</v>
      </c>
      <c r="I86" s="20">
        <f t="shared" si="52"/>
        <v>0</v>
      </c>
      <c r="J86" s="20">
        <f t="shared" si="52"/>
        <v>0</v>
      </c>
      <c r="K86" s="20">
        <f t="shared" si="52"/>
        <v>0</v>
      </c>
      <c r="L86" s="20">
        <f t="shared" si="52"/>
        <v>0</v>
      </c>
      <c r="M86" s="20">
        <f t="shared" si="52"/>
        <v>0</v>
      </c>
      <c r="N86" s="20">
        <f t="shared" si="52"/>
        <v>0</v>
      </c>
      <c r="O86" s="20">
        <f t="shared" si="52"/>
        <v>0</v>
      </c>
    </row>
    <row r="87" spans="1:17" s="10" customFormat="1" ht="14.25" x14ac:dyDescent="0.25">
      <c r="A87" s="96" t="str">
        <f t="shared" si="48"/>
        <v/>
      </c>
      <c r="B87" s="79" t="s">
        <v>6</v>
      </c>
      <c r="C87" s="106"/>
      <c r="D87" s="20">
        <f>IF($C78&gt;0,D78/$C$78/12,0)</f>
        <v>0</v>
      </c>
      <c r="E87" s="20">
        <f t="shared" ref="E87:O87" si="53">IF($C78&gt;0,E78/$C$78/12,0)</f>
        <v>0</v>
      </c>
      <c r="F87" s="20">
        <f t="shared" si="53"/>
        <v>0</v>
      </c>
      <c r="G87" s="20">
        <f t="shared" si="53"/>
        <v>0</v>
      </c>
      <c r="H87" s="20">
        <f t="shared" si="53"/>
        <v>0</v>
      </c>
      <c r="I87" s="20">
        <f t="shared" si="53"/>
        <v>0</v>
      </c>
      <c r="J87" s="20">
        <f t="shared" si="53"/>
        <v>0</v>
      </c>
      <c r="K87" s="20">
        <f t="shared" si="53"/>
        <v>0</v>
      </c>
      <c r="L87" s="20">
        <f t="shared" si="53"/>
        <v>0</v>
      </c>
      <c r="M87" s="20">
        <f t="shared" si="53"/>
        <v>0</v>
      </c>
      <c r="N87" s="20">
        <f t="shared" si="53"/>
        <v>0</v>
      </c>
      <c r="O87" s="20">
        <f t="shared" si="53"/>
        <v>0</v>
      </c>
    </row>
    <row r="88" spans="1:17" s="10" customFormat="1" ht="14.25" x14ac:dyDescent="0.25">
      <c r="A88" s="96" t="str">
        <f t="shared" si="48"/>
        <v/>
      </c>
      <c r="B88" s="79" t="s">
        <v>6</v>
      </c>
      <c r="C88" s="106"/>
      <c r="D88" s="20">
        <f>IF($C79&gt;0,D79/$C$79/12,0)</f>
        <v>0</v>
      </c>
      <c r="E88" s="20">
        <f t="shared" ref="E88:O88" si="54">IF($C79&gt;0,E79/$C$79/12,0)</f>
        <v>0</v>
      </c>
      <c r="F88" s="20">
        <f t="shared" si="54"/>
        <v>0</v>
      </c>
      <c r="G88" s="20">
        <f t="shared" si="54"/>
        <v>0</v>
      </c>
      <c r="H88" s="20">
        <f t="shared" si="54"/>
        <v>0</v>
      </c>
      <c r="I88" s="20">
        <f t="shared" si="54"/>
        <v>0</v>
      </c>
      <c r="J88" s="20">
        <f t="shared" si="54"/>
        <v>0</v>
      </c>
      <c r="K88" s="20">
        <f t="shared" si="54"/>
        <v>0</v>
      </c>
      <c r="L88" s="20">
        <f t="shared" si="54"/>
        <v>0</v>
      </c>
      <c r="M88" s="20">
        <f t="shared" si="54"/>
        <v>0</v>
      </c>
      <c r="N88" s="20">
        <f t="shared" si="54"/>
        <v>0</v>
      </c>
      <c r="O88" s="20">
        <f t="shared" si="54"/>
        <v>0</v>
      </c>
    </row>
    <row r="89" spans="1:17" s="10" customFormat="1" ht="14.25" x14ac:dyDescent="0.25">
      <c r="A89" s="143" t="str">
        <f t="shared" si="48"/>
        <v>и т.д.</v>
      </c>
      <c r="B89" s="107" t="s">
        <v>6</v>
      </c>
      <c r="C89" s="108"/>
      <c r="D89" s="109">
        <f>IF($C80&gt;0,D80/$C$80/12,0)</f>
        <v>0</v>
      </c>
      <c r="E89" s="109">
        <f t="shared" ref="E89:O89" si="55">IF($C80&gt;0,E80/$C$80/12,0)</f>
        <v>0</v>
      </c>
      <c r="F89" s="109">
        <f t="shared" si="55"/>
        <v>0</v>
      </c>
      <c r="G89" s="109">
        <f t="shared" si="55"/>
        <v>0</v>
      </c>
      <c r="H89" s="109">
        <f t="shared" si="55"/>
        <v>0</v>
      </c>
      <c r="I89" s="109">
        <f t="shared" si="55"/>
        <v>0</v>
      </c>
      <c r="J89" s="109">
        <f t="shared" si="55"/>
        <v>0</v>
      </c>
      <c r="K89" s="109">
        <f t="shared" si="55"/>
        <v>0</v>
      </c>
      <c r="L89" s="109">
        <f t="shared" si="55"/>
        <v>0</v>
      </c>
      <c r="M89" s="109">
        <f t="shared" si="55"/>
        <v>0</v>
      </c>
      <c r="N89" s="109">
        <f t="shared" si="55"/>
        <v>0</v>
      </c>
      <c r="O89" s="109">
        <f t="shared" si="55"/>
        <v>0</v>
      </c>
    </row>
    <row r="90" spans="1:17" s="10" customFormat="1" ht="14.25" x14ac:dyDescent="0.25">
      <c r="A90" s="21"/>
      <c r="B90" s="79"/>
      <c r="C90" s="106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7" s="10" customFormat="1" x14ac:dyDescent="0.25">
      <c r="A91" s="24"/>
      <c r="B91" s="4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6"/>
      <c r="O91" s="110" t="s">
        <v>22</v>
      </c>
    </row>
    <row r="92" spans="1:17" s="10" customFormat="1" ht="31.5" x14ac:dyDescent="0.25">
      <c r="A92" s="126" t="s">
        <v>44</v>
      </c>
      <c r="B92" s="44" t="s">
        <v>7</v>
      </c>
      <c r="C92" s="45"/>
      <c r="D92" s="112">
        <v>1</v>
      </c>
      <c r="E92" s="112">
        <v>2</v>
      </c>
      <c r="F92" s="112">
        <v>3</v>
      </c>
      <c r="G92" s="112">
        <v>4</v>
      </c>
      <c r="H92" s="112">
        <v>5</v>
      </c>
      <c r="I92" s="112">
        <v>6</v>
      </c>
      <c r="J92" s="112">
        <v>7</v>
      </c>
      <c r="K92" s="112">
        <v>8</v>
      </c>
      <c r="L92" s="112">
        <v>9</v>
      </c>
      <c r="M92" s="112">
        <v>10</v>
      </c>
      <c r="N92" s="112">
        <v>11</v>
      </c>
      <c r="O92" s="112">
        <v>12</v>
      </c>
      <c r="Q92" s="12"/>
    </row>
    <row r="93" spans="1:17" s="12" customFormat="1" x14ac:dyDescent="0.25">
      <c r="A93" s="66" t="s">
        <v>31</v>
      </c>
      <c r="B93" s="67" t="s">
        <v>6</v>
      </c>
      <c r="C93" s="68"/>
      <c r="D93" s="68">
        <v>0</v>
      </c>
      <c r="E93" s="68">
        <f t="shared" ref="E93:M93" si="56">D153</f>
        <v>-1971.75</v>
      </c>
      <c r="F93" s="68">
        <f t="shared" si="56"/>
        <v>-1603.5</v>
      </c>
      <c r="G93" s="68">
        <f t="shared" si="56"/>
        <v>-35.25</v>
      </c>
      <c r="H93" s="68">
        <f t="shared" si="56"/>
        <v>4333</v>
      </c>
      <c r="I93" s="68">
        <f t="shared" si="56"/>
        <v>14901.25</v>
      </c>
      <c r="J93" s="68">
        <f t="shared" si="56"/>
        <v>25469.5</v>
      </c>
      <c r="K93" s="68">
        <f t="shared" si="56"/>
        <v>38337.75</v>
      </c>
      <c r="L93" s="68">
        <f t="shared" si="56"/>
        <v>51206</v>
      </c>
      <c r="M93" s="68">
        <f t="shared" si="56"/>
        <v>58174.25</v>
      </c>
      <c r="N93" s="68">
        <f t="shared" ref="N93:O93" si="57">M153</f>
        <v>62642.5</v>
      </c>
      <c r="O93" s="68">
        <f t="shared" si="57"/>
        <v>65410.75</v>
      </c>
      <c r="P93" s="10"/>
      <c r="Q93" s="10"/>
    </row>
    <row r="94" spans="1:17" s="10" customFormat="1" ht="30" x14ac:dyDescent="0.25">
      <c r="A94" s="32" t="s">
        <v>81</v>
      </c>
      <c r="B94" s="49" t="s">
        <v>6</v>
      </c>
      <c r="C94" s="33"/>
      <c r="D94" s="34">
        <f>SUM(D95:D100)</f>
        <v>3900</v>
      </c>
      <c r="E94" s="34">
        <f t="shared" ref="E94:O94" si="58">SUM(E95:E100)</f>
        <v>9000</v>
      </c>
      <c r="F94" s="34">
        <f t="shared" si="58"/>
        <v>12000</v>
      </c>
      <c r="G94" s="34">
        <f t="shared" si="58"/>
        <v>19500</v>
      </c>
      <c r="H94" s="34">
        <f t="shared" si="58"/>
        <v>34500</v>
      </c>
      <c r="I94" s="34">
        <f t="shared" si="58"/>
        <v>34500</v>
      </c>
      <c r="J94" s="34">
        <f t="shared" si="58"/>
        <v>40500</v>
      </c>
      <c r="K94" s="34">
        <f t="shared" si="58"/>
        <v>40500</v>
      </c>
      <c r="L94" s="34">
        <f t="shared" si="58"/>
        <v>25500</v>
      </c>
      <c r="M94" s="34">
        <f t="shared" si="58"/>
        <v>19500</v>
      </c>
      <c r="N94" s="34">
        <f t="shared" si="58"/>
        <v>15000</v>
      </c>
      <c r="O94" s="34">
        <f t="shared" si="58"/>
        <v>13500</v>
      </c>
    </row>
    <row r="95" spans="1:17" s="10" customFormat="1" ht="15" x14ac:dyDescent="0.25">
      <c r="A95" s="95" t="s">
        <v>0</v>
      </c>
      <c r="B95" s="79" t="s">
        <v>6</v>
      </c>
      <c r="C95" s="22"/>
      <c r="D95" s="17">
        <f t="shared" ref="D95:O95" si="59">D5</f>
        <v>3900</v>
      </c>
      <c r="E95" s="17">
        <f t="shared" si="59"/>
        <v>9000</v>
      </c>
      <c r="F95" s="17">
        <f t="shared" si="59"/>
        <v>12000</v>
      </c>
      <c r="G95" s="17">
        <f t="shared" si="59"/>
        <v>19500</v>
      </c>
      <c r="H95" s="17">
        <f t="shared" si="59"/>
        <v>34500</v>
      </c>
      <c r="I95" s="17">
        <f t="shared" si="59"/>
        <v>34500</v>
      </c>
      <c r="J95" s="17">
        <f t="shared" si="59"/>
        <v>40500</v>
      </c>
      <c r="K95" s="17">
        <f t="shared" si="59"/>
        <v>40500</v>
      </c>
      <c r="L95" s="17">
        <f t="shared" si="59"/>
        <v>25500</v>
      </c>
      <c r="M95" s="17">
        <f t="shared" si="59"/>
        <v>19500</v>
      </c>
      <c r="N95" s="17">
        <f t="shared" si="59"/>
        <v>15000</v>
      </c>
      <c r="O95" s="17">
        <f t="shared" si="59"/>
        <v>13500</v>
      </c>
    </row>
    <row r="96" spans="1:17" s="10" customFormat="1" ht="15" x14ac:dyDescent="0.25">
      <c r="A96" s="95" t="s">
        <v>9</v>
      </c>
      <c r="B96" s="79" t="s">
        <v>6</v>
      </c>
      <c r="C96" s="22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"/>
      <c r="O96" s="19"/>
    </row>
    <row r="97" spans="1:18" s="10" customFormat="1" ht="15" x14ac:dyDescent="0.25">
      <c r="A97" s="144"/>
      <c r="B97" s="79" t="s">
        <v>6</v>
      </c>
      <c r="C97" s="22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"/>
      <c r="O97" s="19"/>
    </row>
    <row r="98" spans="1:18" s="10" customFormat="1" ht="15" x14ac:dyDescent="0.25">
      <c r="A98" s="144"/>
      <c r="B98" s="79" t="s">
        <v>6</v>
      </c>
      <c r="C98" s="22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9"/>
      <c r="O98" s="19"/>
    </row>
    <row r="99" spans="1:18" s="10" customFormat="1" ht="15" x14ac:dyDescent="0.25">
      <c r="A99" s="144"/>
      <c r="B99" s="79" t="s">
        <v>6</v>
      </c>
      <c r="C99" s="22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9"/>
      <c r="O99" s="19"/>
    </row>
    <row r="100" spans="1:18" s="10" customFormat="1" ht="15" x14ac:dyDescent="0.25">
      <c r="A100" s="144" t="s">
        <v>4</v>
      </c>
      <c r="B100" s="79" t="s">
        <v>6</v>
      </c>
      <c r="C100" s="22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9"/>
      <c r="O100" s="19"/>
    </row>
    <row r="101" spans="1:18" s="10" customFormat="1" ht="30" x14ac:dyDescent="0.25">
      <c r="A101" s="32" t="s">
        <v>32</v>
      </c>
      <c r="B101" s="49" t="s">
        <v>6</v>
      </c>
      <c r="C101" s="33"/>
      <c r="D101" s="33">
        <f t="shared" ref="D101:O101" si="60">SUM(D102:D118)</f>
        <v>5871.75</v>
      </c>
      <c r="E101" s="33">
        <f t="shared" si="60"/>
        <v>8631.75</v>
      </c>
      <c r="F101" s="33">
        <f t="shared" si="60"/>
        <v>10431.75</v>
      </c>
      <c r="G101" s="33">
        <f t="shared" si="60"/>
        <v>15131.75</v>
      </c>
      <c r="H101" s="33">
        <f t="shared" si="60"/>
        <v>23931.75</v>
      </c>
      <c r="I101" s="33">
        <f t="shared" si="60"/>
        <v>23931.75</v>
      </c>
      <c r="J101" s="33">
        <f t="shared" si="60"/>
        <v>27631.75</v>
      </c>
      <c r="K101" s="33">
        <f t="shared" si="60"/>
        <v>27631.75</v>
      </c>
      <c r="L101" s="33">
        <f t="shared" si="60"/>
        <v>18531.75</v>
      </c>
      <c r="M101" s="33">
        <f t="shared" si="60"/>
        <v>15031.75</v>
      </c>
      <c r="N101" s="33">
        <f t="shared" si="60"/>
        <v>12231.75</v>
      </c>
      <c r="O101" s="33">
        <f t="shared" si="60"/>
        <v>11331.75</v>
      </c>
    </row>
    <row r="102" spans="1:18" s="10" customFormat="1" ht="15" x14ac:dyDescent="0.25">
      <c r="A102" s="96" t="s">
        <v>59</v>
      </c>
      <c r="B102" s="79" t="s">
        <v>6</v>
      </c>
      <c r="C102" s="22"/>
      <c r="D102" s="17">
        <f>SUM(D30:D31)</f>
        <v>1755</v>
      </c>
      <c r="E102" s="17">
        <f t="shared" ref="E102:O102" si="61">SUM(E30:E31)</f>
        <v>4050</v>
      </c>
      <c r="F102" s="17">
        <f t="shared" si="61"/>
        <v>5400</v>
      </c>
      <c r="G102" s="17">
        <f t="shared" si="61"/>
        <v>8775</v>
      </c>
      <c r="H102" s="17">
        <f t="shared" si="61"/>
        <v>15525</v>
      </c>
      <c r="I102" s="17">
        <f t="shared" si="61"/>
        <v>15525</v>
      </c>
      <c r="J102" s="17">
        <f t="shared" si="61"/>
        <v>18225</v>
      </c>
      <c r="K102" s="17">
        <f t="shared" si="61"/>
        <v>18225</v>
      </c>
      <c r="L102" s="17">
        <f t="shared" si="61"/>
        <v>11475</v>
      </c>
      <c r="M102" s="17">
        <f t="shared" si="61"/>
        <v>8775</v>
      </c>
      <c r="N102" s="17">
        <f t="shared" si="61"/>
        <v>6750</v>
      </c>
      <c r="O102" s="17">
        <f t="shared" si="61"/>
        <v>6075</v>
      </c>
    </row>
    <row r="103" spans="1:18" s="10" customFormat="1" ht="15" x14ac:dyDescent="0.25">
      <c r="A103" s="96" t="s">
        <v>67</v>
      </c>
      <c r="B103" s="79" t="s">
        <v>6</v>
      </c>
      <c r="C103" s="22"/>
      <c r="D103" s="17">
        <f>D32+D43</f>
        <v>1085</v>
      </c>
      <c r="E103" s="17">
        <f t="shared" ref="E103:O103" si="62">E32+E43</f>
        <v>1850</v>
      </c>
      <c r="F103" s="17">
        <f t="shared" si="62"/>
        <v>2300</v>
      </c>
      <c r="G103" s="17">
        <f t="shared" si="62"/>
        <v>3425</v>
      </c>
      <c r="H103" s="17">
        <f t="shared" si="62"/>
        <v>5675</v>
      </c>
      <c r="I103" s="17">
        <f t="shared" si="62"/>
        <v>5675</v>
      </c>
      <c r="J103" s="17">
        <f t="shared" si="62"/>
        <v>6575</v>
      </c>
      <c r="K103" s="17">
        <f t="shared" si="62"/>
        <v>6575</v>
      </c>
      <c r="L103" s="17">
        <f t="shared" si="62"/>
        <v>4325</v>
      </c>
      <c r="M103" s="17">
        <f t="shared" si="62"/>
        <v>3425</v>
      </c>
      <c r="N103" s="17">
        <f t="shared" si="62"/>
        <v>2750</v>
      </c>
      <c r="O103" s="17">
        <f t="shared" si="62"/>
        <v>2525</v>
      </c>
    </row>
    <row r="104" spans="1:18" s="10" customFormat="1" ht="15" x14ac:dyDescent="0.25">
      <c r="A104" s="96" t="str">
        <f>A33</f>
        <v>Прочие переменные расходы</v>
      </c>
      <c r="B104" s="79" t="s">
        <v>6</v>
      </c>
      <c r="C104" s="22"/>
      <c r="D104" s="17">
        <f>SUM(D33:D37)</f>
        <v>0</v>
      </c>
      <c r="E104" s="17">
        <f t="shared" ref="E104:O104" si="63">SUM(E33:E37)</f>
        <v>0</v>
      </c>
      <c r="F104" s="17">
        <f t="shared" si="63"/>
        <v>0</v>
      </c>
      <c r="G104" s="17">
        <f t="shared" si="63"/>
        <v>0</v>
      </c>
      <c r="H104" s="17">
        <f t="shared" si="63"/>
        <v>0</v>
      </c>
      <c r="I104" s="17">
        <f t="shared" si="63"/>
        <v>0</v>
      </c>
      <c r="J104" s="17">
        <f t="shared" si="63"/>
        <v>0</v>
      </c>
      <c r="K104" s="17">
        <f t="shared" si="63"/>
        <v>0</v>
      </c>
      <c r="L104" s="17">
        <f t="shared" si="63"/>
        <v>0</v>
      </c>
      <c r="M104" s="17">
        <f t="shared" si="63"/>
        <v>0</v>
      </c>
      <c r="N104" s="17">
        <f t="shared" si="63"/>
        <v>0</v>
      </c>
      <c r="O104" s="17">
        <f t="shared" si="63"/>
        <v>0</v>
      </c>
    </row>
    <row r="105" spans="1:18" s="10" customFormat="1" ht="15" x14ac:dyDescent="0.25">
      <c r="A105" s="96" t="str">
        <f>A42</f>
        <v>Аренда торговых павильонов</v>
      </c>
      <c r="B105" s="79" t="s">
        <v>6</v>
      </c>
      <c r="C105" s="22"/>
      <c r="D105" s="17">
        <f t="shared" ref="D105:O105" si="64">D42</f>
        <v>100</v>
      </c>
      <c r="E105" s="17">
        <f t="shared" si="64"/>
        <v>100</v>
      </c>
      <c r="F105" s="17">
        <f t="shared" si="64"/>
        <v>100</v>
      </c>
      <c r="G105" s="17">
        <f t="shared" si="64"/>
        <v>100</v>
      </c>
      <c r="H105" s="17">
        <f t="shared" si="64"/>
        <v>100</v>
      </c>
      <c r="I105" s="17">
        <f t="shared" si="64"/>
        <v>100</v>
      </c>
      <c r="J105" s="17">
        <f t="shared" si="64"/>
        <v>100</v>
      </c>
      <c r="K105" s="17">
        <f t="shared" si="64"/>
        <v>100</v>
      </c>
      <c r="L105" s="17">
        <f t="shared" si="64"/>
        <v>100</v>
      </c>
      <c r="M105" s="17">
        <f t="shared" si="64"/>
        <v>100</v>
      </c>
      <c r="N105" s="17">
        <f t="shared" si="64"/>
        <v>100</v>
      </c>
      <c r="O105" s="17">
        <f t="shared" si="64"/>
        <v>100</v>
      </c>
    </row>
    <row r="106" spans="1:18" s="10" customFormat="1" ht="15" x14ac:dyDescent="0.25">
      <c r="A106" s="96" t="str">
        <f t="shared" ref="A106:A112" si="65">A44</f>
        <v>Расходы на доставку</v>
      </c>
      <c r="B106" s="79" t="s">
        <v>6</v>
      </c>
      <c r="C106" s="22"/>
      <c r="D106" s="17">
        <f t="shared" ref="D106:O106" si="66">D44</f>
        <v>70</v>
      </c>
      <c r="E106" s="17">
        <f t="shared" si="66"/>
        <v>70</v>
      </c>
      <c r="F106" s="17">
        <f t="shared" si="66"/>
        <v>70</v>
      </c>
      <c r="G106" s="17">
        <f t="shared" si="66"/>
        <v>70</v>
      </c>
      <c r="H106" s="17">
        <f t="shared" si="66"/>
        <v>70</v>
      </c>
      <c r="I106" s="17">
        <f t="shared" si="66"/>
        <v>70</v>
      </c>
      <c r="J106" s="17">
        <f t="shared" si="66"/>
        <v>70</v>
      </c>
      <c r="K106" s="17">
        <f t="shared" si="66"/>
        <v>70</v>
      </c>
      <c r="L106" s="17">
        <f t="shared" si="66"/>
        <v>70</v>
      </c>
      <c r="M106" s="17">
        <f t="shared" si="66"/>
        <v>70</v>
      </c>
      <c r="N106" s="17">
        <f t="shared" si="66"/>
        <v>70</v>
      </c>
      <c r="O106" s="17">
        <f t="shared" si="66"/>
        <v>70</v>
      </c>
    </row>
    <row r="107" spans="1:18" s="10" customFormat="1" ht="15" x14ac:dyDescent="0.25">
      <c r="A107" s="96" t="str">
        <f t="shared" si="65"/>
        <v>Бухгалтер, юрист (аутсорсинг)</v>
      </c>
      <c r="B107" s="79" t="s">
        <v>6</v>
      </c>
      <c r="C107" s="22"/>
      <c r="D107" s="17">
        <f t="shared" ref="D107:O107" si="67">D45</f>
        <v>300</v>
      </c>
      <c r="E107" s="17">
        <f t="shared" si="67"/>
        <v>0</v>
      </c>
      <c r="F107" s="17">
        <f t="shared" si="67"/>
        <v>0</v>
      </c>
      <c r="G107" s="17">
        <f t="shared" si="67"/>
        <v>100</v>
      </c>
      <c r="H107" s="17">
        <f t="shared" si="67"/>
        <v>0</v>
      </c>
      <c r="I107" s="17">
        <f t="shared" si="67"/>
        <v>0</v>
      </c>
      <c r="J107" s="17">
        <f t="shared" si="67"/>
        <v>100</v>
      </c>
      <c r="K107" s="17">
        <f t="shared" si="67"/>
        <v>0</v>
      </c>
      <c r="L107" s="17">
        <f t="shared" si="67"/>
        <v>0</v>
      </c>
      <c r="M107" s="17">
        <f t="shared" si="67"/>
        <v>100</v>
      </c>
      <c r="N107" s="17">
        <f t="shared" si="67"/>
        <v>0</v>
      </c>
      <c r="O107" s="17">
        <f t="shared" si="67"/>
        <v>0</v>
      </c>
    </row>
    <row r="108" spans="1:18" s="10" customFormat="1" ht="15" x14ac:dyDescent="0.25">
      <c r="A108" s="96" t="str">
        <f t="shared" si="65"/>
        <v>Маркетинг и реклама</v>
      </c>
      <c r="B108" s="79" t="s">
        <v>6</v>
      </c>
      <c r="C108" s="22"/>
      <c r="D108" s="17">
        <f t="shared" ref="D108:O108" si="68">D46</f>
        <v>1116.25</v>
      </c>
      <c r="E108" s="17">
        <f t="shared" si="68"/>
        <v>1116.25</v>
      </c>
      <c r="F108" s="17">
        <f t="shared" si="68"/>
        <v>1116.25</v>
      </c>
      <c r="G108" s="17">
        <f t="shared" si="68"/>
        <v>1116.25</v>
      </c>
      <c r="H108" s="17">
        <f t="shared" si="68"/>
        <v>1116.25</v>
      </c>
      <c r="I108" s="17">
        <f t="shared" si="68"/>
        <v>1116.25</v>
      </c>
      <c r="J108" s="17">
        <f t="shared" si="68"/>
        <v>1116.25</v>
      </c>
      <c r="K108" s="17">
        <f t="shared" si="68"/>
        <v>1116.25</v>
      </c>
      <c r="L108" s="17">
        <f t="shared" si="68"/>
        <v>1116.25</v>
      </c>
      <c r="M108" s="17">
        <f t="shared" si="68"/>
        <v>1116.25</v>
      </c>
      <c r="N108" s="17">
        <f t="shared" si="68"/>
        <v>1116.25</v>
      </c>
      <c r="O108" s="17">
        <f t="shared" si="68"/>
        <v>1116.25</v>
      </c>
      <c r="Q108" s="121"/>
      <c r="R108" s="121"/>
    </row>
    <row r="109" spans="1:18" s="10" customFormat="1" ht="15" x14ac:dyDescent="0.25">
      <c r="A109" s="96" t="str">
        <f t="shared" si="65"/>
        <v>Обновление и техподдержка сайта</v>
      </c>
      <c r="B109" s="79" t="s">
        <v>6</v>
      </c>
      <c r="C109" s="22"/>
      <c r="D109" s="17">
        <f t="shared" ref="D109:O109" si="69">D47</f>
        <v>1116.25</v>
      </c>
      <c r="E109" s="17">
        <f t="shared" si="69"/>
        <v>1116.25</v>
      </c>
      <c r="F109" s="17">
        <f t="shared" si="69"/>
        <v>1116.25</v>
      </c>
      <c r="G109" s="17">
        <f t="shared" si="69"/>
        <v>1116.25</v>
      </c>
      <c r="H109" s="17">
        <f t="shared" si="69"/>
        <v>1116.25</v>
      </c>
      <c r="I109" s="17">
        <f t="shared" si="69"/>
        <v>1116.25</v>
      </c>
      <c r="J109" s="17">
        <f t="shared" si="69"/>
        <v>1116.25</v>
      </c>
      <c r="K109" s="17">
        <f t="shared" si="69"/>
        <v>1116.25</v>
      </c>
      <c r="L109" s="17">
        <f t="shared" si="69"/>
        <v>1116.25</v>
      </c>
      <c r="M109" s="17">
        <f t="shared" si="69"/>
        <v>1116.25</v>
      </c>
      <c r="N109" s="17">
        <f t="shared" si="69"/>
        <v>1116.25</v>
      </c>
      <c r="O109" s="17">
        <f t="shared" si="69"/>
        <v>1116.25</v>
      </c>
      <c r="R109" s="121"/>
    </row>
    <row r="110" spans="1:18" s="10" customFormat="1" ht="15" x14ac:dyDescent="0.25">
      <c r="A110" s="96" t="str">
        <f>A48</f>
        <v>Связь, интернет и т.д.</v>
      </c>
      <c r="B110" s="79" t="s">
        <v>6</v>
      </c>
      <c r="C110" s="22"/>
      <c r="D110" s="17">
        <f t="shared" ref="D110:O110" si="70">D48</f>
        <v>223.25</v>
      </c>
      <c r="E110" s="17">
        <f t="shared" si="70"/>
        <v>223.25</v>
      </c>
      <c r="F110" s="17">
        <f t="shared" si="70"/>
        <v>223.25</v>
      </c>
      <c r="G110" s="17">
        <f t="shared" si="70"/>
        <v>223.25</v>
      </c>
      <c r="H110" s="17">
        <f t="shared" si="70"/>
        <v>223.25</v>
      </c>
      <c r="I110" s="17">
        <f t="shared" si="70"/>
        <v>223.25</v>
      </c>
      <c r="J110" s="17">
        <f t="shared" si="70"/>
        <v>223.25</v>
      </c>
      <c r="K110" s="17">
        <f t="shared" si="70"/>
        <v>223.25</v>
      </c>
      <c r="L110" s="17">
        <f t="shared" si="70"/>
        <v>223.25</v>
      </c>
      <c r="M110" s="17">
        <f t="shared" si="70"/>
        <v>223.25</v>
      </c>
      <c r="N110" s="17">
        <f t="shared" si="70"/>
        <v>223.25</v>
      </c>
      <c r="O110" s="17">
        <f t="shared" si="70"/>
        <v>223.25</v>
      </c>
    </row>
    <row r="111" spans="1:18" s="10" customFormat="1" ht="57" x14ac:dyDescent="0.25">
      <c r="A111" s="96" t="str">
        <f t="shared" si="65"/>
        <v>Повышение квалификации, госпроцедуры регистрации/разрешения/сертификация</v>
      </c>
      <c r="B111" s="79" t="s">
        <v>6</v>
      </c>
      <c r="C111" s="22"/>
      <c r="D111" s="17">
        <f t="shared" ref="D111:O111" si="71">D49</f>
        <v>0</v>
      </c>
      <c r="E111" s="17">
        <f t="shared" si="71"/>
        <v>0</v>
      </c>
      <c r="F111" s="17">
        <f t="shared" si="71"/>
        <v>0</v>
      </c>
      <c r="G111" s="17">
        <f t="shared" si="71"/>
        <v>100</v>
      </c>
      <c r="H111" s="17">
        <f t="shared" si="71"/>
        <v>0</v>
      </c>
      <c r="I111" s="17">
        <f t="shared" si="71"/>
        <v>0</v>
      </c>
      <c r="J111" s="17">
        <f t="shared" si="71"/>
        <v>0</v>
      </c>
      <c r="K111" s="17">
        <f t="shared" si="71"/>
        <v>100</v>
      </c>
      <c r="L111" s="17">
        <f t="shared" si="71"/>
        <v>0</v>
      </c>
      <c r="M111" s="17">
        <f t="shared" si="71"/>
        <v>0</v>
      </c>
      <c r="N111" s="17">
        <f t="shared" si="71"/>
        <v>0</v>
      </c>
      <c r="O111" s="17">
        <f t="shared" si="71"/>
        <v>0</v>
      </c>
    </row>
    <row r="112" spans="1:18" s="10" customFormat="1" ht="15" x14ac:dyDescent="0.25">
      <c r="A112" s="96" t="str">
        <f t="shared" si="65"/>
        <v>Прочие постоянные расходы</v>
      </c>
      <c r="B112" s="79" t="s">
        <v>6</v>
      </c>
      <c r="C112" s="22"/>
      <c r="D112" s="17">
        <f>SUM(D50:D55)</f>
        <v>0</v>
      </c>
      <c r="E112" s="17">
        <f t="shared" ref="E112:O112" si="72">SUM(E50:E55)</f>
        <v>0</v>
      </c>
      <c r="F112" s="17">
        <f t="shared" si="72"/>
        <v>0</v>
      </c>
      <c r="G112" s="17">
        <f t="shared" si="72"/>
        <v>0</v>
      </c>
      <c r="H112" s="17">
        <f t="shared" si="72"/>
        <v>0</v>
      </c>
      <c r="I112" s="17">
        <f t="shared" si="72"/>
        <v>0</v>
      </c>
      <c r="J112" s="17">
        <f t="shared" si="72"/>
        <v>0</v>
      </c>
      <c r="K112" s="17">
        <f t="shared" si="72"/>
        <v>0</v>
      </c>
      <c r="L112" s="17">
        <f t="shared" si="72"/>
        <v>0</v>
      </c>
      <c r="M112" s="17">
        <f t="shared" si="72"/>
        <v>0</v>
      </c>
      <c r="N112" s="17">
        <f t="shared" si="72"/>
        <v>0</v>
      </c>
      <c r="O112" s="17">
        <f t="shared" si="72"/>
        <v>0</v>
      </c>
    </row>
    <row r="113" spans="1:16" s="10" customFormat="1" ht="15" x14ac:dyDescent="0.25">
      <c r="A113" s="96" t="s">
        <v>48</v>
      </c>
      <c r="B113" s="79" t="s">
        <v>6</v>
      </c>
      <c r="C113" s="22"/>
      <c r="D113" s="20">
        <f t="shared" ref="D113:O113" si="73">D59</f>
        <v>106</v>
      </c>
      <c r="E113" s="20">
        <f t="shared" si="73"/>
        <v>106</v>
      </c>
      <c r="F113" s="20">
        <f t="shared" si="73"/>
        <v>106</v>
      </c>
      <c r="G113" s="20">
        <f t="shared" si="73"/>
        <v>106</v>
      </c>
      <c r="H113" s="20">
        <f t="shared" si="73"/>
        <v>106</v>
      </c>
      <c r="I113" s="20">
        <f t="shared" si="73"/>
        <v>106</v>
      </c>
      <c r="J113" s="20">
        <f t="shared" si="73"/>
        <v>106</v>
      </c>
      <c r="K113" s="20">
        <f t="shared" si="73"/>
        <v>106</v>
      </c>
      <c r="L113" s="20">
        <f t="shared" si="73"/>
        <v>106</v>
      </c>
      <c r="M113" s="20">
        <f t="shared" si="73"/>
        <v>106</v>
      </c>
      <c r="N113" s="20">
        <f t="shared" si="73"/>
        <v>106</v>
      </c>
      <c r="O113" s="20">
        <f t="shared" si="73"/>
        <v>106</v>
      </c>
    </row>
    <row r="114" spans="1:16" s="10" customFormat="1" ht="15" x14ac:dyDescent="0.25">
      <c r="A114" s="145"/>
      <c r="B114" s="79" t="s">
        <v>6</v>
      </c>
      <c r="C114" s="22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9"/>
    </row>
    <row r="115" spans="1:16" s="10" customFormat="1" ht="15" x14ac:dyDescent="0.25">
      <c r="A115" s="145"/>
      <c r="B115" s="79" t="s">
        <v>6</v>
      </c>
      <c r="C115" s="22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9"/>
      <c r="O115" s="19"/>
    </row>
    <row r="116" spans="1:16" s="10" customFormat="1" ht="15" x14ac:dyDescent="0.25">
      <c r="A116" s="145"/>
      <c r="B116" s="79" t="s">
        <v>6</v>
      </c>
      <c r="C116" s="22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9"/>
    </row>
    <row r="117" spans="1:16" s="10" customFormat="1" ht="15" x14ac:dyDescent="0.25">
      <c r="A117" s="145"/>
      <c r="B117" s="79" t="s">
        <v>6</v>
      </c>
      <c r="C117" s="2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9"/>
    </row>
    <row r="118" spans="1:16" s="10" customFormat="1" ht="15" x14ac:dyDescent="0.25">
      <c r="A118" s="145" t="s">
        <v>4</v>
      </c>
      <c r="B118" s="79" t="s">
        <v>6</v>
      </c>
      <c r="C118" s="22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9"/>
    </row>
    <row r="119" spans="1:16" s="10" customFormat="1" ht="31.5" x14ac:dyDescent="0.25">
      <c r="A119" s="117" t="s">
        <v>36</v>
      </c>
      <c r="B119" s="77" t="s">
        <v>6</v>
      </c>
      <c r="C119" s="78"/>
      <c r="D119" s="78">
        <f t="shared" ref="D119:O119" si="74">D94-D101</f>
        <v>-1971.75</v>
      </c>
      <c r="E119" s="78">
        <f t="shared" si="74"/>
        <v>368.25</v>
      </c>
      <c r="F119" s="78">
        <f t="shared" si="74"/>
        <v>1568.25</v>
      </c>
      <c r="G119" s="78">
        <f t="shared" si="74"/>
        <v>4368.25</v>
      </c>
      <c r="H119" s="78">
        <f t="shared" si="74"/>
        <v>10568.25</v>
      </c>
      <c r="I119" s="78">
        <f t="shared" si="74"/>
        <v>10568.25</v>
      </c>
      <c r="J119" s="78">
        <f t="shared" si="74"/>
        <v>12868.25</v>
      </c>
      <c r="K119" s="78">
        <f t="shared" si="74"/>
        <v>12868.25</v>
      </c>
      <c r="L119" s="78">
        <f t="shared" si="74"/>
        <v>6968.25</v>
      </c>
      <c r="M119" s="78">
        <f t="shared" si="74"/>
        <v>4468.25</v>
      </c>
      <c r="N119" s="78">
        <f t="shared" si="74"/>
        <v>2768.25</v>
      </c>
      <c r="O119" s="78">
        <f t="shared" si="74"/>
        <v>2168.25</v>
      </c>
    </row>
    <row r="120" spans="1:16" s="10" customFormat="1" ht="30" x14ac:dyDescent="0.25">
      <c r="A120" s="36" t="s">
        <v>80</v>
      </c>
      <c r="B120" s="49" t="s">
        <v>6</v>
      </c>
      <c r="C120" s="34"/>
      <c r="D120" s="34">
        <f t="shared" ref="D120:O120" si="75">SUM(D121:D126)</f>
        <v>0</v>
      </c>
      <c r="E120" s="34">
        <f t="shared" si="75"/>
        <v>0</v>
      </c>
      <c r="F120" s="34">
        <f t="shared" si="75"/>
        <v>0</v>
      </c>
      <c r="G120" s="34">
        <f t="shared" si="75"/>
        <v>0</v>
      </c>
      <c r="H120" s="34">
        <f t="shared" si="75"/>
        <v>0</v>
      </c>
      <c r="I120" s="34">
        <f t="shared" si="75"/>
        <v>0</v>
      </c>
      <c r="J120" s="34">
        <f t="shared" si="75"/>
        <v>0</v>
      </c>
      <c r="K120" s="34">
        <f t="shared" si="75"/>
        <v>0</v>
      </c>
      <c r="L120" s="34">
        <f t="shared" si="75"/>
        <v>0</v>
      </c>
      <c r="M120" s="34">
        <f t="shared" si="75"/>
        <v>0</v>
      </c>
      <c r="N120" s="34">
        <f t="shared" si="75"/>
        <v>0</v>
      </c>
      <c r="O120" s="34">
        <f t="shared" si="75"/>
        <v>0</v>
      </c>
    </row>
    <row r="121" spans="1:16" s="10" customFormat="1" ht="14.25" x14ac:dyDescent="0.25">
      <c r="A121" s="90" t="s">
        <v>10</v>
      </c>
      <c r="B121" s="79" t="s">
        <v>6</v>
      </c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9"/>
    </row>
    <row r="122" spans="1:16" s="10" customFormat="1" ht="14.25" x14ac:dyDescent="0.25">
      <c r="A122" s="146"/>
      <c r="B122" s="79" t="s">
        <v>6</v>
      </c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</row>
    <row r="123" spans="1:16" s="10" customFormat="1" ht="14.25" x14ac:dyDescent="0.25">
      <c r="A123" s="146"/>
      <c r="B123" s="79" t="s">
        <v>6</v>
      </c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9"/>
    </row>
    <row r="124" spans="1:16" s="10" customFormat="1" ht="14.25" x14ac:dyDescent="0.25">
      <c r="A124" s="146"/>
      <c r="B124" s="79" t="s">
        <v>6</v>
      </c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9"/>
      <c r="O124" s="19"/>
    </row>
    <row r="125" spans="1:16" s="10" customFormat="1" ht="14.25" x14ac:dyDescent="0.25">
      <c r="A125" s="146"/>
      <c r="B125" s="79" t="s">
        <v>6</v>
      </c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9"/>
    </row>
    <row r="126" spans="1:16" s="10" customFormat="1" ht="14.25" x14ac:dyDescent="0.25">
      <c r="A126" s="146" t="s">
        <v>4</v>
      </c>
      <c r="B126" s="79" t="s">
        <v>6</v>
      </c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9"/>
    </row>
    <row r="127" spans="1:16" s="10" customFormat="1" ht="30" x14ac:dyDescent="0.25">
      <c r="A127" s="36" t="s">
        <v>33</v>
      </c>
      <c r="B127" s="49" t="s">
        <v>6</v>
      </c>
      <c r="C127" s="34"/>
      <c r="D127" s="34">
        <f>SUM(D128:D133)</f>
        <v>30000</v>
      </c>
      <c r="E127" s="34">
        <f t="shared" ref="E127:O127" si="76">SUM(E128:E133)</f>
        <v>5000</v>
      </c>
      <c r="F127" s="34">
        <f t="shared" si="76"/>
        <v>0</v>
      </c>
      <c r="G127" s="34">
        <f t="shared" si="76"/>
        <v>0</v>
      </c>
      <c r="H127" s="34">
        <f t="shared" si="76"/>
        <v>0</v>
      </c>
      <c r="I127" s="34">
        <f t="shared" si="76"/>
        <v>0</v>
      </c>
      <c r="J127" s="34">
        <f t="shared" si="76"/>
        <v>0</v>
      </c>
      <c r="K127" s="34">
        <f t="shared" si="76"/>
        <v>0</v>
      </c>
      <c r="L127" s="34">
        <f t="shared" si="76"/>
        <v>0</v>
      </c>
      <c r="M127" s="34">
        <f t="shared" si="76"/>
        <v>0</v>
      </c>
      <c r="N127" s="34">
        <f t="shared" si="76"/>
        <v>0</v>
      </c>
      <c r="O127" s="34">
        <f t="shared" si="76"/>
        <v>0</v>
      </c>
    </row>
    <row r="128" spans="1:16" s="10" customFormat="1" ht="15" x14ac:dyDescent="0.25">
      <c r="A128" s="90" t="s">
        <v>11</v>
      </c>
      <c r="B128" s="79" t="s">
        <v>6</v>
      </c>
      <c r="C128" s="17"/>
      <c r="D128" s="18">
        <v>30000</v>
      </c>
      <c r="E128" s="18">
        <v>5000</v>
      </c>
      <c r="F128" s="18"/>
      <c r="G128" s="18"/>
      <c r="H128" s="18"/>
      <c r="I128" s="18"/>
      <c r="J128" s="18"/>
      <c r="K128" s="18"/>
      <c r="L128" s="18"/>
      <c r="M128" s="18"/>
      <c r="N128" s="19"/>
      <c r="O128" s="19"/>
      <c r="P128"/>
    </row>
    <row r="129" spans="1:16" s="10" customFormat="1" ht="15" x14ac:dyDescent="0.25">
      <c r="A129" s="146"/>
      <c r="B129" s="79" t="s">
        <v>6</v>
      </c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9"/>
      <c r="P129"/>
    </row>
    <row r="130" spans="1:16" s="10" customFormat="1" ht="15" x14ac:dyDescent="0.25">
      <c r="A130" s="146"/>
      <c r="B130" s="79" t="s">
        <v>6</v>
      </c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9"/>
      <c r="P130"/>
    </row>
    <row r="131" spans="1:16" s="10" customFormat="1" ht="15" x14ac:dyDescent="0.25">
      <c r="A131" s="146"/>
      <c r="B131" s="79" t="s">
        <v>6</v>
      </c>
      <c r="C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9"/>
      <c r="O131" s="19"/>
      <c r="P131"/>
    </row>
    <row r="132" spans="1:16" s="10" customFormat="1" ht="14.25" x14ac:dyDescent="0.25">
      <c r="A132" s="146"/>
      <c r="B132" s="79" t="s">
        <v>6</v>
      </c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9"/>
      <c r="O132" s="19"/>
      <c r="P132" s="41"/>
    </row>
    <row r="133" spans="1:16" s="10" customFormat="1" ht="14.25" x14ac:dyDescent="0.25">
      <c r="A133" s="146" t="s">
        <v>4</v>
      </c>
      <c r="B133" s="79" t="s">
        <v>6</v>
      </c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9"/>
    </row>
    <row r="134" spans="1:16" s="10" customFormat="1" ht="31.5" x14ac:dyDescent="0.25">
      <c r="A134" s="117" t="s">
        <v>37</v>
      </c>
      <c r="B134" s="77" t="s">
        <v>6</v>
      </c>
      <c r="C134" s="78"/>
      <c r="D134" s="78">
        <f>D120-D127</f>
        <v>-30000</v>
      </c>
      <c r="E134" s="78">
        <f t="shared" ref="E134:O134" si="77">E120-E127</f>
        <v>-5000</v>
      </c>
      <c r="F134" s="78">
        <f t="shared" si="77"/>
        <v>0</v>
      </c>
      <c r="G134" s="78">
        <f t="shared" si="77"/>
        <v>0</v>
      </c>
      <c r="H134" s="78">
        <f t="shared" si="77"/>
        <v>0</v>
      </c>
      <c r="I134" s="78">
        <f t="shared" si="77"/>
        <v>0</v>
      </c>
      <c r="J134" s="78">
        <f t="shared" si="77"/>
        <v>0</v>
      </c>
      <c r="K134" s="78">
        <f t="shared" si="77"/>
        <v>0</v>
      </c>
      <c r="L134" s="78">
        <f t="shared" si="77"/>
        <v>0</v>
      </c>
      <c r="M134" s="78">
        <f t="shared" si="77"/>
        <v>0</v>
      </c>
      <c r="N134" s="78">
        <f t="shared" si="77"/>
        <v>0</v>
      </c>
      <c r="O134" s="78">
        <f t="shared" si="77"/>
        <v>0</v>
      </c>
    </row>
    <row r="135" spans="1:16" s="10" customFormat="1" ht="15" x14ac:dyDescent="0.25">
      <c r="A135" s="35" t="s">
        <v>79</v>
      </c>
      <c r="B135" s="49" t="s">
        <v>6</v>
      </c>
      <c r="C135" s="34"/>
      <c r="D135" s="34">
        <f>SUM(D136:D142)</f>
        <v>30000</v>
      </c>
      <c r="E135" s="34">
        <f t="shared" ref="E135:O135" si="78">SUM(E136:E142)</f>
        <v>5000</v>
      </c>
      <c r="F135" s="34">
        <f t="shared" si="78"/>
        <v>0</v>
      </c>
      <c r="G135" s="34">
        <f t="shared" si="78"/>
        <v>0</v>
      </c>
      <c r="H135" s="34">
        <f t="shared" si="78"/>
        <v>0</v>
      </c>
      <c r="I135" s="34">
        <f t="shared" si="78"/>
        <v>0</v>
      </c>
      <c r="J135" s="34">
        <f t="shared" si="78"/>
        <v>0</v>
      </c>
      <c r="K135" s="34">
        <f t="shared" si="78"/>
        <v>0</v>
      </c>
      <c r="L135" s="34">
        <f t="shared" si="78"/>
        <v>0</v>
      </c>
      <c r="M135" s="34">
        <f t="shared" si="78"/>
        <v>0</v>
      </c>
      <c r="N135" s="34">
        <f t="shared" si="78"/>
        <v>0</v>
      </c>
      <c r="O135" s="34">
        <f t="shared" si="78"/>
        <v>0</v>
      </c>
    </row>
    <row r="136" spans="1:16" s="10" customFormat="1" ht="14.25" x14ac:dyDescent="0.25">
      <c r="A136" s="97" t="s">
        <v>12</v>
      </c>
      <c r="B136" s="79" t="s">
        <v>6</v>
      </c>
      <c r="C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9"/>
      <c r="O136" s="19"/>
    </row>
    <row r="137" spans="1:16" s="10" customFormat="1" ht="14.25" x14ac:dyDescent="0.25">
      <c r="A137" s="97" t="s">
        <v>14</v>
      </c>
      <c r="B137" s="79" t="s">
        <v>6</v>
      </c>
      <c r="C137" s="17"/>
      <c r="D137" s="18">
        <v>30000</v>
      </c>
      <c r="E137" s="18">
        <v>5000</v>
      </c>
      <c r="F137" s="18"/>
      <c r="G137" s="18"/>
      <c r="H137" s="18"/>
      <c r="I137" s="18"/>
      <c r="J137" s="18"/>
      <c r="K137" s="18"/>
      <c r="L137" s="18"/>
      <c r="M137" s="18"/>
      <c r="N137" s="19"/>
      <c r="O137" s="19"/>
    </row>
    <row r="138" spans="1:16" s="10" customFormat="1" ht="14.25" x14ac:dyDescent="0.25">
      <c r="A138" s="147"/>
      <c r="B138" s="79" t="s">
        <v>6</v>
      </c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9"/>
      <c r="O138" s="19"/>
    </row>
    <row r="139" spans="1:16" s="10" customFormat="1" ht="14.25" x14ac:dyDescent="0.25">
      <c r="A139" s="147"/>
      <c r="B139" s="79" t="s">
        <v>6</v>
      </c>
      <c r="C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9"/>
      <c r="O139" s="19"/>
    </row>
    <row r="140" spans="1:16" s="10" customFormat="1" ht="14.25" x14ac:dyDescent="0.25">
      <c r="A140" s="147"/>
      <c r="B140" s="79" t="s">
        <v>6</v>
      </c>
      <c r="C140" s="17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9"/>
      <c r="O140" s="19"/>
    </row>
    <row r="141" spans="1:16" s="10" customFormat="1" ht="14.25" x14ac:dyDescent="0.25">
      <c r="A141" s="146"/>
      <c r="B141" s="79" t="s">
        <v>6</v>
      </c>
      <c r="C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9"/>
      <c r="O141" s="19"/>
    </row>
    <row r="142" spans="1:16" s="10" customFormat="1" ht="14.25" x14ac:dyDescent="0.25">
      <c r="A142" s="146" t="s">
        <v>4</v>
      </c>
      <c r="B142" s="79" t="s">
        <v>6</v>
      </c>
      <c r="C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9"/>
      <c r="O142" s="19"/>
    </row>
    <row r="143" spans="1:16" s="10" customFormat="1" ht="15" x14ac:dyDescent="0.25">
      <c r="A143" s="35" t="s">
        <v>78</v>
      </c>
      <c r="B143" s="49" t="s">
        <v>6</v>
      </c>
      <c r="C143" s="34"/>
      <c r="D143" s="34">
        <f>SUM(D144:D150)</f>
        <v>0</v>
      </c>
      <c r="E143" s="34">
        <f t="shared" ref="E143:O143" si="79">SUM(E144:E150)</f>
        <v>0</v>
      </c>
      <c r="F143" s="34">
        <f t="shared" si="79"/>
        <v>0</v>
      </c>
      <c r="G143" s="34">
        <f t="shared" si="79"/>
        <v>0</v>
      </c>
      <c r="H143" s="34">
        <f t="shared" si="79"/>
        <v>0</v>
      </c>
      <c r="I143" s="34">
        <f t="shared" si="79"/>
        <v>0</v>
      </c>
      <c r="J143" s="34">
        <f t="shared" si="79"/>
        <v>0</v>
      </c>
      <c r="K143" s="34">
        <f t="shared" si="79"/>
        <v>0</v>
      </c>
      <c r="L143" s="34">
        <f t="shared" si="79"/>
        <v>0</v>
      </c>
      <c r="M143" s="34">
        <f t="shared" si="79"/>
        <v>0</v>
      </c>
      <c r="N143" s="34">
        <f t="shared" si="79"/>
        <v>0</v>
      </c>
      <c r="O143" s="34">
        <f t="shared" si="79"/>
        <v>0</v>
      </c>
    </row>
    <row r="144" spans="1:16" s="10" customFormat="1" ht="14.25" x14ac:dyDescent="0.25">
      <c r="A144" s="90" t="s">
        <v>13</v>
      </c>
      <c r="B144" s="79" t="s">
        <v>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9"/>
      <c r="O144" s="19"/>
    </row>
    <row r="145" spans="1:22" s="10" customFormat="1" ht="14.25" x14ac:dyDescent="0.25">
      <c r="A145" s="90" t="s">
        <v>16</v>
      </c>
      <c r="B145" s="79" t="s">
        <v>6</v>
      </c>
      <c r="C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9"/>
      <c r="O145" s="19"/>
      <c r="P145" s="16"/>
    </row>
    <row r="146" spans="1:22" s="10" customFormat="1" ht="14.25" x14ac:dyDescent="0.25">
      <c r="A146" s="146"/>
      <c r="B146" s="79" t="s">
        <v>6</v>
      </c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9"/>
      <c r="O146" s="19"/>
      <c r="P146" s="16"/>
    </row>
    <row r="147" spans="1:22" s="10" customFormat="1" ht="14.25" x14ac:dyDescent="0.25">
      <c r="A147" s="146"/>
      <c r="B147" s="79" t="s">
        <v>6</v>
      </c>
      <c r="C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9"/>
      <c r="O147" s="19"/>
      <c r="P147" s="16"/>
    </row>
    <row r="148" spans="1:22" s="10" customFormat="1" ht="14.25" x14ac:dyDescent="0.25">
      <c r="A148" s="146"/>
      <c r="B148" s="79" t="s">
        <v>6</v>
      </c>
      <c r="C148" s="17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9"/>
      <c r="O148" s="19"/>
      <c r="P148" s="16"/>
    </row>
    <row r="149" spans="1:22" s="10" customFormat="1" ht="14.25" x14ac:dyDescent="0.25">
      <c r="A149" s="146"/>
      <c r="B149" s="79" t="s">
        <v>6</v>
      </c>
      <c r="C149" s="17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9"/>
      <c r="O149" s="19"/>
      <c r="P149" s="16"/>
    </row>
    <row r="150" spans="1:22" s="10" customFormat="1" ht="14.25" x14ac:dyDescent="0.25">
      <c r="A150" s="146" t="s">
        <v>4</v>
      </c>
      <c r="B150" s="79" t="s">
        <v>6</v>
      </c>
      <c r="C150" s="17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9"/>
      <c r="O150" s="19"/>
      <c r="P150" s="16"/>
    </row>
    <row r="151" spans="1:22" s="10" customFormat="1" x14ac:dyDescent="0.25">
      <c r="A151" s="117" t="s">
        <v>34</v>
      </c>
      <c r="B151" s="77" t="s">
        <v>6</v>
      </c>
      <c r="C151" s="78"/>
      <c r="D151" s="78">
        <f>D135-D143</f>
        <v>30000</v>
      </c>
      <c r="E151" s="78">
        <f t="shared" ref="E151:O151" si="80">E135-E143</f>
        <v>5000</v>
      </c>
      <c r="F151" s="78">
        <f t="shared" si="80"/>
        <v>0</v>
      </c>
      <c r="G151" s="78">
        <f t="shared" si="80"/>
        <v>0</v>
      </c>
      <c r="H151" s="78">
        <f t="shared" si="80"/>
        <v>0</v>
      </c>
      <c r="I151" s="78">
        <f t="shared" si="80"/>
        <v>0</v>
      </c>
      <c r="J151" s="78">
        <f t="shared" si="80"/>
        <v>0</v>
      </c>
      <c r="K151" s="78">
        <f t="shared" si="80"/>
        <v>0</v>
      </c>
      <c r="L151" s="78">
        <f t="shared" si="80"/>
        <v>0</v>
      </c>
      <c r="M151" s="78">
        <f t="shared" si="80"/>
        <v>0</v>
      </c>
      <c r="N151" s="78">
        <f t="shared" si="80"/>
        <v>0</v>
      </c>
      <c r="O151" s="78">
        <f t="shared" si="80"/>
        <v>0</v>
      </c>
      <c r="P151" s="16"/>
    </row>
    <row r="152" spans="1:22" s="10" customFormat="1" ht="31.15" customHeight="1" x14ac:dyDescent="0.25">
      <c r="A152" s="69" t="s">
        <v>77</v>
      </c>
      <c r="B152" s="67" t="s">
        <v>6</v>
      </c>
      <c r="C152" s="68"/>
      <c r="D152" s="68">
        <f t="shared" ref="D152:O152" si="81">D119+D134+D151</f>
        <v>-1971.75</v>
      </c>
      <c r="E152" s="68">
        <f t="shared" si="81"/>
        <v>368.25</v>
      </c>
      <c r="F152" s="68">
        <f t="shared" si="81"/>
        <v>1568.25</v>
      </c>
      <c r="G152" s="68">
        <f t="shared" si="81"/>
        <v>4368.25</v>
      </c>
      <c r="H152" s="68">
        <f t="shared" si="81"/>
        <v>10568.25</v>
      </c>
      <c r="I152" s="68">
        <f t="shared" si="81"/>
        <v>10568.25</v>
      </c>
      <c r="J152" s="68">
        <f t="shared" si="81"/>
        <v>12868.25</v>
      </c>
      <c r="K152" s="68">
        <f t="shared" si="81"/>
        <v>12868.25</v>
      </c>
      <c r="L152" s="68">
        <f t="shared" si="81"/>
        <v>6968.25</v>
      </c>
      <c r="M152" s="68">
        <f t="shared" si="81"/>
        <v>4468.25</v>
      </c>
      <c r="N152" s="68">
        <f t="shared" si="81"/>
        <v>2768.25</v>
      </c>
      <c r="O152" s="68">
        <f t="shared" si="81"/>
        <v>2168.25</v>
      </c>
    </row>
    <row r="153" spans="1:22" s="10" customFormat="1" ht="32.450000000000003" customHeight="1" x14ac:dyDescent="0.25">
      <c r="A153" s="70" t="s">
        <v>35</v>
      </c>
      <c r="B153" s="71" t="s">
        <v>6</v>
      </c>
      <c r="C153" s="72"/>
      <c r="D153" s="72">
        <f t="shared" ref="D153:O153" si="82">D93+D152</f>
        <v>-1971.75</v>
      </c>
      <c r="E153" s="72">
        <f t="shared" si="82"/>
        <v>-1603.5</v>
      </c>
      <c r="F153" s="72">
        <f t="shared" si="82"/>
        <v>-35.25</v>
      </c>
      <c r="G153" s="72">
        <f t="shared" si="82"/>
        <v>4333</v>
      </c>
      <c r="H153" s="72">
        <f t="shared" si="82"/>
        <v>14901.25</v>
      </c>
      <c r="I153" s="72">
        <f t="shared" si="82"/>
        <v>25469.5</v>
      </c>
      <c r="J153" s="72">
        <f t="shared" si="82"/>
        <v>38337.75</v>
      </c>
      <c r="K153" s="72">
        <f t="shared" si="82"/>
        <v>51206</v>
      </c>
      <c r="L153" s="72">
        <f t="shared" si="82"/>
        <v>58174.25</v>
      </c>
      <c r="M153" s="72">
        <f t="shared" si="82"/>
        <v>62642.5</v>
      </c>
      <c r="N153" s="72">
        <f t="shared" si="82"/>
        <v>65410.75</v>
      </c>
      <c r="O153" s="72">
        <f t="shared" si="82"/>
        <v>67579</v>
      </c>
      <c r="P153" s="153" t="s">
        <v>76</v>
      </c>
      <c r="Q153" s="154"/>
      <c r="R153" s="154"/>
      <c r="S153" s="154"/>
      <c r="T153" s="154"/>
      <c r="U153" s="154"/>
      <c r="V153" s="119"/>
    </row>
    <row r="154" spans="1:22" s="10" customFormat="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 s="1"/>
      <c r="Q154" s="42"/>
      <c r="R154" s="37"/>
      <c r="S154" s="37"/>
      <c r="T154" s="37"/>
      <c r="U154" s="37"/>
      <c r="V154" s="38"/>
    </row>
    <row r="155" spans="1:22" s="12" customFormat="1" x14ac:dyDescent="0.25">
      <c r="A155" s="39"/>
      <c r="B155" s="5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110" t="s">
        <v>22</v>
      </c>
      <c r="P155" s="1"/>
      <c r="Q155" s="10"/>
      <c r="R155" s="42"/>
      <c r="S155" s="42"/>
      <c r="T155" s="42"/>
      <c r="U155" s="42"/>
      <c r="V155" s="43"/>
    </row>
    <row r="156" spans="1:22" s="10" customFormat="1" ht="31.5" x14ac:dyDescent="0.2">
      <c r="A156" s="125" t="s">
        <v>45</v>
      </c>
      <c r="B156" s="51" t="s">
        <v>7</v>
      </c>
      <c r="C156" s="51"/>
      <c r="D156" s="113">
        <v>1</v>
      </c>
      <c r="E156" s="113">
        <v>2</v>
      </c>
      <c r="F156" s="113">
        <v>3</v>
      </c>
      <c r="G156" s="113">
        <v>4</v>
      </c>
      <c r="H156" s="113">
        <v>5</v>
      </c>
      <c r="I156" s="113">
        <v>6</v>
      </c>
      <c r="J156" s="113">
        <v>7</v>
      </c>
      <c r="K156" s="113">
        <v>8</v>
      </c>
      <c r="L156" s="113">
        <v>9</v>
      </c>
      <c r="M156" s="113">
        <v>10</v>
      </c>
      <c r="N156" s="113">
        <v>11</v>
      </c>
      <c r="O156" s="113">
        <v>12</v>
      </c>
      <c r="P156" s="1"/>
    </row>
    <row r="157" spans="1:22" s="10" customFormat="1" ht="15" x14ac:dyDescent="0.2">
      <c r="A157" s="52" t="s">
        <v>17</v>
      </c>
      <c r="B157" s="49" t="s">
        <v>6</v>
      </c>
      <c r="C157" s="34"/>
      <c r="D157" s="34">
        <f t="shared" ref="D157:O157" si="83">IF(D5&gt;0,(D41+D59)/(1-D29/D5),0)</f>
        <v>9807.7976190476184</v>
      </c>
      <c r="E157" s="34">
        <f t="shared" si="83"/>
        <v>9266.1309523809523</v>
      </c>
      <c r="F157" s="34">
        <f t="shared" si="83"/>
        <v>9266.1309523809523</v>
      </c>
      <c r="G157" s="34">
        <f t="shared" si="83"/>
        <v>9766.1309523809523</v>
      </c>
      <c r="H157" s="34">
        <f t="shared" si="83"/>
        <v>9266.1309523809523</v>
      </c>
      <c r="I157" s="34">
        <f t="shared" si="83"/>
        <v>9266.1309523809523</v>
      </c>
      <c r="J157" s="34">
        <f t="shared" si="83"/>
        <v>9516.1309523809523</v>
      </c>
      <c r="K157" s="34">
        <f t="shared" si="83"/>
        <v>9516.1309523809523</v>
      </c>
      <c r="L157" s="34">
        <f t="shared" si="83"/>
        <v>9266.1309523809523</v>
      </c>
      <c r="M157" s="34">
        <f t="shared" si="83"/>
        <v>9516.1309523809523</v>
      </c>
      <c r="N157" s="34">
        <f t="shared" si="83"/>
        <v>9266.1309523809523</v>
      </c>
      <c r="O157" s="34">
        <f t="shared" si="83"/>
        <v>9266.1309523809523</v>
      </c>
      <c r="P157" s="1"/>
    </row>
    <row r="158" spans="1:22" s="10" customFormat="1" ht="15" x14ac:dyDescent="0.2">
      <c r="A158" s="52" t="s">
        <v>18</v>
      </c>
      <c r="B158" s="49" t="s">
        <v>19</v>
      </c>
      <c r="C158" s="34"/>
      <c r="D158" s="53">
        <f t="shared" ref="D158:O158" si="84">IF(D5&gt;0,(D5-D157)/D5,0)</f>
        <v>-1.514819902319902</v>
      </c>
      <c r="E158" s="53">
        <f t="shared" si="84"/>
        <v>-2.9570105820105809E-2</v>
      </c>
      <c r="F158" s="53">
        <f t="shared" si="84"/>
        <v>0.22782242063492064</v>
      </c>
      <c r="G158" s="53">
        <f t="shared" si="84"/>
        <v>0.49917277167277169</v>
      </c>
      <c r="H158" s="53">
        <f t="shared" si="84"/>
        <v>0.73141649413388543</v>
      </c>
      <c r="I158" s="53">
        <f t="shared" si="84"/>
        <v>0.73141649413388543</v>
      </c>
      <c r="J158" s="53">
        <f t="shared" si="84"/>
        <v>0.76503380364491469</v>
      </c>
      <c r="K158" s="53">
        <f t="shared" si="84"/>
        <v>0.76503380364491469</v>
      </c>
      <c r="L158" s="53">
        <f t="shared" si="84"/>
        <v>0.63662231559290383</v>
      </c>
      <c r="M158" s="53">
        <f t="shared" si="84"/>
        <v>0.51199328449328452</v>
      </c>
      <c r="N158" s="53">
        <f t="shared" si="84"/>
        <v>0.38225793650793649</v>
      </c>
      <c r="O158" s="53">
        <f t="shared" si="84"/>
        <v>0.31361992945326278</v>
      </c>
      <c r="P158" s="1"/>
    </row>
    <row r="159" spans="1:22" s="10" customFormat="1" ht="15" x14ac:dyDescent="0.2">
      <c r="A159" s="54" t="s">
        <v>53</v>
      </c>
      <c r="B159" s="55" t="s">
        <v>20</v>
      </c>
      <c r="C159" s="56"/>
      <c r="D159" s="57">
        <f t="shared" ref="D159:O159" si="85">D157/D57</f>
        <v>-4.3452726294581163</v>
      </c>
      <c r="E159" s="57">
        <f t="shared" si="85"/>
        <v>-20483.026315778687</v>
      </c>
      <c r="F159" s="57">
        <f t="shared" si="85"/>
        <v>7.7246878783668462</v>
      </c>
      <c r="G159" s="57">
        <f t="shared" si="85"/>
        <v>2.4418088950536072</v>
      </c>
      <c r="H159" s="57">
        <f t="shared" si="85"/>
        <v>0.90848450328095787</v>
      </c>
      <c r="I159" s="57">
        <f t="shared" si="85"/>
        <v>0.90848450328095787</v>
      </c>
      <c r="J159" s="57">
        <f t="shared" si="85"/>
        <v>0.76131802865246556</v>
      </c>
      <c r="K159" s="57">
        <f t="shared" si="85"/>
        <v>0.76131802865246556</v>
      </c>
      <c r="L159" s="57">
        <f t="shared" si="85"/>
        <v>1.4040554727777157</v>
      </c>
      <c r="M159" s="57">
        <f t="shared" si="85"/>
        <v>2.3212636702075145</v>
      </c>
      <c r="N159" s="57">
        <f t="shared" si="85"/>
        <v>3.8616157807523246</v>
      </c>
      <c r="O159" s="57">
        <f t="shared" si="85"/>
        <v>5.1491446262949694</v>
      </c>
      <c r="P159" s="1"/>
    </row>
    <row r="160" spans="1:22" s="10" customFormat="1" ht="14.25" x14ac:dyDescent="0.2">
      <c r="A160" s="11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P160" s="1"/>
    </row>
    <row r="161" spans="1:17" s="10" customFormat="1" ht="14.25" x14ac:dyDescent="0.2">
      <c r="A161" s="11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P161" s="1"/>
    </row>
    <row r="162" spans="1:17" s="10" customFormat="1" ht="14.25" x14ac:dyDescent="0.2">
      <c r="A162" s="11"/>
      <c r="B162" s="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P162" s="1"/>
    </row>
    <row r="163" spans="1:17" s="10" customFormat="1" ht="14.25" x14ac:dyDescent="0.2">
      <c r="A163" s="11"/>
      <c r="B163" s="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P163" s="1"/>
    </row>
    <row r="164" spans="1:17" s="10" customFormat="1" ht="14.25" x14ac:dyDescent="0.2">
      <c r="A164" s="11"/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P164" s="1"/>
      <c r="Q164" s="16"/>
    </row>
    <row r="165" spans="1:17" s="16" customFormat="1" ht="12.75" x14ac:dyDescent="0.2">
      <c r="A165" s="13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P165" s="1"/>
    </row>
    <row r="166" spans="1:17" s="16" customFormat="1" ht="12.75" x14ac:dyDescent="0.2">
      <c r="A166" s="13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P166" s="1"/>
    </row>
    <row r="167" spans="1:17" s="16" customFormat="1" ht="12.75" x14ac:dyDescent="0.2">
      <c r="A167" s="13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P167" s="1"/>
    </row>
    <row r="168" spans="1:17" s="16" customFormat="1" ht="12.75" x14ac:dyDescent="0.2">
      <c r="A168" s="13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P168" s="1"/>
      <c r="Q168" s="1"/>
    </row>
    <row r="169" spans="1:17" ht="12.75" x14ac:dyDescent="0.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7" ht="12.75" x14ac:dyDescent="0.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7" ht="12.75" x14ac:dyDescent="0.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7" ht="12.75" x14ac:dyDescent="0.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7" ht="12.75" x14ac:dyDescent="0.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7" ht="12.75" x14ac:dyDescent="0.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7" ht="12.75" x14ac:dyDescent="0.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7" ht="12.75" x14ac:dyDescent="0.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2.75" x14ac:dyDescent="0.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2.75" x14ac:dyDescent="0.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2.75" x14ac:dyDescent="0.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2.75" x14ac:dyDescent="0.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2.75" x14ac:dyDescent="0.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2.75" x14ac:dyDescent="0.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2.75" x14ac:dyDescent="0.2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2.75" x14ac:dyDescent="0.2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2.75" x14ac:dyDescent="0.2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2.75" x14ac:dyDescent="0.2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2.75" x14ac:dyDescent="0.2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2.75" x14ac:dyDescent="0.2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2.75" x14ac:dyDescent="0.2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2.75" x14ac:dyDescent="0.2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2.75" x14ac:dyDescent="0.2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2.75" x14ac:dyDescent="0.2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2.75" x14ac:dyDescent="0.2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2.75" x14ac:dyDescent="0.2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2.75" x14ac:dyDescent="0.2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2.75" x14ac:dyDescent="0.2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2.75" x14ac:dyDescent="0.2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2.75" x14ac:dyDescent="0.2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2.75" x14ac:dyDescent="0.2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2.75" x14ac:dyDescent="0.2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2.75" x14ac:dyDescent="0.2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2.75" x14ac:dyDescent="0.2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ht="12.75" x14ac:dyDescent="0.2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2.75" x14ac:dyDescent="0.2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ht="12.75" x14ac:dyDescent="0.2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ht="12.75" x14ac:dyDescent="0.2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ht="12.75" x14ac:dyDescent="0.2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ht="12.75" x14ac:dyDescent="0.2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ht="12.75" x14ac:dyDescent="0.2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ht="12.75" x14ac:dyDescent="0.2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ht="12.75" x14ac:dyDescent="0.2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ht="12.75" x14ac:dyDescent="0.2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ht="12.75" x14ac:dyDescent="0.2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ht="12.75" x14ac:dyDescent="0.2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ht="12.75" x14ac:dyDescent="0.2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ht="12.75" x14ac:dyDescent="0.2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ht="12.75" x14ac:dyDescent="0.2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 ht="12.75" x14ac:dyDescent="0.2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 ht="12.75" x14ac:dyDescent="0.2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 ht="12.75" x14ac:dyDescent="0.2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</sheetData>
  <mergeCells count="5">
    <mergeCell ref="P153:U153"/>
    <mergeCell ref="A1:D1"/>
    <mergeCell ref="P65:U65"/>
    <mergeCell ref="P66:U66"/>
    <mergeCell ref="P68:U68"/>
  </mergeCells>
  <conditionalFormatting sqref="D153:O153">
    <cfRule type="cellIs" dxfId="1" priority="2" operator="lessThan">
      <formula>0</formula>
    </cfRule>
  </conditionalFormatting>
  <conditionalFormatting sqref="D66:O66 D68:O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Розничная торговля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Плескачевская Анжелика</dc:creator>
  <cp:lastModifiedBy>Lena</cp:lastModifiedBy>
  <dcterms:created xsi:type="dcterms:W3CDTF">2020-12-16T08:05:56Z</dcterms:created>
  <dcterms:modified xsi:type="dcterms:W3CDTF">2021-09-25T13:06:40Z</dcterms:modified>
</cp:coreProperties>
</file>